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"/>
    </mc:Choice>
  </mc:AlternateContent>
  <xr:revisionPtr revIDLastSave="0" documentId="8_{A7ACFF54-EF30-413E-81F2-8355EC623A07}" xr6:coauthVersionLast="45" xr6:coauthVersionMax="45" xr10:uidLastSave="{00000000-0000-0000-0000-000000000000}"/>
  <bookViews>
    <workbookView xWindow="-12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fpre_reg_dat!$B$1:$BO$163</definedName>
    <definedName name="_xlnm._FilterDatabase" localSheetId="9" hidden="1">hi!$A$308:$C$1796</definedName>
    <definedName name="_xlnm._FilterDatabase" localSheetId="6" hidden="1">kt_dat!$A$238:$AI$472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3" i="63" l="1"/>
  <c r="C142" i="63"/>
  <c r="B135" i="63"/>
  <c r="B136" i="63"/>
  <c r="B137" i="63"/>
  <c r="B138" i="63"/>
  <c r="B139" i="63" s="1"/>
  <c r="C142" i="58"/>
  <c r="C141" i="58"/>
  <c r="B135" i="58"/>
  <c r="B136" i="58" s="1"/>
  <c r="B137" i="58" s="1"/>
  <c r="B138" i="58" s="1"/>
  <c r="C142" i="62"/>
  <c r="C141" i="62"/>
  <c r="B136" i="62"/>
  <c r="B137" i="62" s="1"/>
  <c r="B138" i="62" s="1"/>
  <c r="B140" i="63" l="1"/>
  <c r="B139" i="58"/>
  <c r="B139" i="62"/>
  <c r="N95" i="63"/>
  <c r="N94" i="63"/>
  <c r="M94" i="58"/>
  <c r="M93" i="58"/>
  <c r="M94" i="62"/>
  <c r="M93" i="62"/>
  <c r="L90" i="58" l="1"/>
  <c r="L91" i="58" s="1"/>
  <c r="C39" i="63" l="1"/>
  <c r="C38" i="63"/>
  <c r="C39" i="58"/>
  <c r="C38" i="58"/>
  <c r="C39" i="62"/>
  <c r="C38" i="62"/>
  <c r="L91" i="62" l="1"/>
  <c r="E52" i="62"/>
  <c r="E138" i="62" s="1"/>
  <c r="G52" i="62"/>
  <c r="G138" i="62" s="1"/>
  <c r="I52" i="62"/>
  <c r="I138" i="62" s="1"/>
  <c r="K52" i="62"/>
  <c r="K138" i="62" s="1"/>
  <c r="B3" i="46"/>
  <c r="A12" i="46"/>
  <c r="F3" i="1" s="1"/>
  <c r="M39" i="63"/>
  <c r="M38" i="63"/>
  <c r="M38" i="62"/>
  <c r="M39" i="62"/>
  <c r="M59" i="63"/>
  <c r="M60" i="63" s="1"/>
  <c r="M39" i="58"/>
  <c r="M38" i="58"/>
  <c r="G6" i="45"/>
  <c r="G5" i="45" a="1"/>
  <c r="G5" i="45" s="1"/>
  <c r="K52" i="63"/>
  <c r="L139" i="63" s="1"/>
  <c r="I52" i="63"/>
  <c r="J139" i="63" s="1"/>
  <c r="G52" i="63"/>
  <c r="H139" i="63" s="1"/>
  <c r="E52" i="63"/>
  <c r="F139" i="63" s="1"/>
  <c r="K52" i="58"/>
  <c r="K138" i="58" s="1"/>
  <c r="I52" i="58"/>
  <c r="I138" i="58" s="1"/>
  <c r="G52" i="58"/>
  <c r="G138" i="58" s="1"/>
  <c r="E52" i="58"/>
  <c r="E138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/>
  <c r="M60" i="62"/>
  <c r="M61" i="62"/>
  <c r="M62" i="62"/>
  <c r="M63" i="62"/>
  <c r="M64" i="62"/>
  <c r="M65" i="62"/>
  <c r="M66" i="62"/>
  <c r="M67" i="62"/>
  <c r="M68" i="62"/>
  <c r="M69" i="62"/>
  <c r="M70" i="62"/>
  <c r="M71" i="62"/>
  <c r="M72" i="62"/>
  <c r="M73" i="62"/>
  <c r="M74" i="62"/>
  <c r="M75" i="62"/>
  <c r="M76" i="62"/>
  <c r="M77" i="62"/>
  <c r="M78" i="62"/>
  <c r="M79" i="62"/>
  <c r="M80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83" i="62"/>
  <c r="L84" i="62"/>
  <c r="L85" i="62"/>
  <c r="L86" i="62"/>
  <c r="L87" i="62"/>
  <c r="L88" i="62"/>
  <c r="L89" i="62"/>
  <c r="L90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125" i="62"/>
  <c r="B126" i="62"/>
  <c r="B127" i="62" s="1"/>
  <c r="U57" i="62"/>
  <c r="S57" i="62"/>
  <c r="Q57" i="62"/>
  <c r="E57" i="62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D296" i="45" s="1"/>
  <c r="B302" i="45"/>
  <c r="B301" i="45"/>
  <c r="B300" i="45"/>
  <c r="B299" i="45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M58" i="58"/>
  <c r="M59" i="58"/>
  <c r="M60" i="58"/>
  <c r="M61" i="58"/>
  <c r="M62" i="58"/>
  <c r="M63" i="58"/>
  <c r="M64" i="58"/>
  <c r="M65" i="58"/>
  <c r="M66" i="58"/>
  <c r="M67" i="58"/>
  <c r="M68" i="58"/>
  <c r="M69" i="58"/>
  <c r="M70" i="58"/>
  <c r="M71" i="58"/>
  <c r="M72" i="58"/>
  <c r="M73" i="58"/>
  <c r="M74" i="58"/>
  <c r="M75" i="58"/>
  <c r="M76" i="58"/>
  <c r="M77" i="58"/>
  <c r="M78" i="58"/>
  <c r="M79" i="58"/>
  <c r="M80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 s="1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B117" i="58"/>
  <c r="I116" i="58"/>
  <c r="E116" i="58"/>
  <c r="G116" i="58"/>
  <c r="K116" i="58"/>
  <c r="A55" i="46"/>
  <c r="A23" i="46"/>
  <c r="F7" i="63" s="1"/>
  <c r="A22" i="46"/>
  <c r="C54" i="63"/>
  <c r="N54" i="63" s="1"/>
  <c r="C13" i="63"/>
  <c r="M13" i="63" s="1"/>
  <c r="B60" i="63"/>
  <c r="H59" i="63"/>
  <c r="L59" i="63"/>
  <c r="Q59" i="63"/>
  <c r="U59" i="63"/>
  <c r="O57" i="62"/>
  <c r="C13" i="58"/>
  <c r="C54" i="58"/>
  <c r="A54" i="46"/>
  <c r="A53" i="46"/>
  <c r="A51" i="46"/>
  <c r="A52" i="46"/>
  <c r="A137" i="46"/>
  <c r="A50" i="46"/>
  <c r="O89" i="62"/>
  <c r="Q89" i="62"/>
  <c r="S89" i="62"/>
  <c r="U89" i="62"/>
  <c r="Q88" i="62"/>
  <c r="C54" i="62"/>
  <c r="K235" i="45"/>
  <c r="L235" i="45" s="1"/>
  <c r="K220" i="45"/>
  <c r="L220" i="45" s="1"/>
  <c r="M220" i="45" s="1"/>
  <c r="K229" i="45"/>
  <c r="L229" i="45" s="1"/>
  <c r="K231" i="45"/>
  <c r="L231" i="45" s="1"/>
  <c r="M231" i="45" s="1"/>
  <c r="K227" i="45"/>
  <c r="L227" i="45" s="1"/>
  <c r="K225" i="45"/>
  <c r="L225" i="45" s="1"/>
  <c r="M225" i="45" s="1"/>
  <c r="K243" i="45"/>
  <c r="L243" i="45" s="1"/>
  <c r="M243" i="45" s="1"/>
  <c r="K237" i="45"/>
  <c r="L237" i="45" s="1"/>
  <c r="K230" i="45"/>
  <c r="L230" i="45" s="1"/>
  <c r="M230" i="45" s="1"/>
  <c r="E127" i="62"/>
  <c r="O88" i="62"/>
  <c r="S88" i="62"/>
  <c r="U88" i="62"/>
  <c r="Q87" i="62"/>
  <c r="E126" i="62"/>
  <c r="I68" i="62"/>
  <c r="K126" i="62"/>
  <c r="S73" i="62"/>
  <c r="I77" i="62"/>
  <c r="K226" i="45"/>
  <c r="L226" i="45" s="1"/>
  <c r="M226" i="45" s="1"/>
  <c r="K223" i="45"/>
  <c r="L223" i="45" s="1"/>
  <c r="M223" i="45" s="1"/>
  <c r="I114" i="62"/>
  <c r="S83" i="62"/>
  <c r="K222" i="45"/>
  <c r="L222" i="45" s="1"/>
  <c r="M222" i="45" s="1"/>
  <c r="K234" i="45"/>
  <c r="L234" i="45" s="1"/>
  <c r="D76" i="45"/>
  <c r="C11" i="63" s="1"/>
  <c r="K241" i="45"/>
  <c r="L241" i="45" s="1"/>
  <c r="M241" i="45" s="1"/>
  <c r="K240" i="45"/>
  <c r="L240" i="45" s="1"/>
  <c r="M240" i="45" s="1"/>
  <c r="K245" i="45"/>
  <c r="L245" i="45" s="1"/>
  <c r="M245" i="45" s="1"/>
  <c r="K233" i="45"/>
  <c r="L233" i="45" s="1"/>
  <c r="M233" i="45" s="1"/>
  <c r="I119" i="62"/>
  <c r="K232" i="45"/>
  <c r="L232" i="45" s="1"/>
  <c r="M232" i="45" s="1"/>
  <c r="K236" i="45"/>
  <c r="L236" i="45" s="1"/>
  <c r="K224" i="45"/>
  <c r="L224" i="45" s="1"/>
  <c r="M224" i="45" s="1"/>
  <c r="K221" i="45"/>
  <c r="L221" i="45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I103" i="62"/>
  <c r="I85" i="62"/>
  <c r="K242" i="45"/>
  <c r="L242" i="45" s="1"/>
  <c r="M242" i="45" s="1"/>
  <c r="K239" i="45"/>
  <c r="L239" i="45" s="1"/>
  <c r="K244" i="45"/>
  <c r="L244" i="45" s="1"/>
  <c r="M244" i="45" s="1"/>
  <c r="K228" i="45"/>
  <c r="L228" i="45" s="1"/>
  <c r="K246" i="45"/>
  <c r="L246" i="45" s="1"/>
  <c r="M246" i="45" s="1"/>
  <c r="A127" i="46"/>
  <c r="A128" i="46"/>
  <c r="G109" i="62"/>
  <c r="G69" i="62"/>
  <c r="G119" i="62"/>
  <c r="G63" i="62"/>
  <c r="G81" i="62"/>
  <c r="Q82" i="62"/>
  <c r="Q81" i="62"/>
  <c r="G112" i="62"/>
  <c r="G96" i="62"/>
  <c r="Q77" i="62"/>
  <c r="Q67" i="62"/>
  <c r="G123" i="62"/>
  <c r="G83" i="62"/>
  <c r="G74" i="62"/>
  <c r="Q68" i="62"/>
  <c r="G122" i="62"/>
  <c r="G70" i="62"/>
  <c r="Q73" i="62"/>
  <c r="G71" i="62"/>
  <c r="G113" i="62"/>
  <c r="Q80" i="62"/>
  <c r="G72" i="62"/>
  <c r="Q72" i="62"/>
  <c r="Q65" i="62"/>
  <c r="A126" i="46"/>
  <c r="A125" i="46"/>
  <c r="G93" i="62"/>
  <c r="G86" i="62"/>
  <c r="G68" i="62"/>
  <c r="Q60" i="62"/>
  <c r="G111" i="62"/>
  <c r="G104" i="62"/>
  <c r="G116" i="62"/>
  <c r="G108" i="62"/>
  <c r="G97" i="62"/>
  <c r="G95" i="62"/>
  <c r="G84" i="62"/>
  <c r="G82" i="62"/>
  <c r="G75" i="62"/>
  <c r="G114" i="62"/>
  <c r="G118" i="62"/>
  <c r="G120" i="62"/>
  <c r="G87" i="62"/>
  <c r="G85" i="62"/>
  <c r="G61" i="62"/>
  <c r="G124" i="62"/>
  <c r="G73" i="62"/>
  <c r="Q76" i="62"/>
  <c r="Q75" i="62"/>
  <c r="Q63" i="62"/>
  <c r="A14" i="46"/>
  <c r="A122" i="46"/>
  <c r="A124" i="46"/>
  <c r="A123" i="46"/>
  <c r="A37" i="46"/>
  <c r="G34" i="1" s="1"/>
  <c r="A101" i="46"/>
  <c r="C12" i="50" s="1"/>
  <c r="G57" i="62"/>
  <c r="I62" i="62"/>
  <c r="A38" i="46"/>
  <c r="G35" i="1" s="1"/>
  <c r="G59" i="62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53" i="62" s="1"/>
  <c r="A43" i="46"/>
  <c r="F46" i="1" s="1"/>
  <c r="D61" i="45"/>
  <c r="I112" i="62"/>
  <c r="I58" i="62"/>
  <c r="I120" i="62"/>
  <c r="I96" i="62"/>
  <c r="I90" i="62"/>
  <c r="S70" i="62"/>
  <c r="I115" i="62"/>
  <c r="I124" i="62"/>
  <c r="I91" i="62"/>
  <c r="K118" i="62"/>
  <c r="K100" i="62"/>
  <c r="K98" i="62"/>
  <c r="U83" i="62"/>
  <c r="U78" i="62"/>
  <c r="K65" i="62"/>
  <c r="A49" i="46"/>
  <c r="A134" i="46"/>
  <c r="A131" i="46"/>
  <c r="A135" i="46"/>
  <c r="A133" i="46"/>
  <c r="A132" i="46"/>
  <c r="A130" i="46"/>
  <c r="A129" i="46"/>
  <c r="A136" i="46"/>
  <c r="B49" i="45" s="1"/>
  <c r="K123" i="62"/>
  <c r="K101" i="62"/>
  <c r="K73" i="62"/>
  <c r="K121" i="62"/>
  <c r="K99" i="62"/>
  <c r="K82" i="62"/>
  <c r="U80" i="62"/>
  <c r="K71" i="62"/>
  <c r="K69" i="62"/>
  <c r="U74" i="62"/>
  <c r="U67" i="62"/>
  <c r="K114" i="62"/>
  <c r="K86" i="62"/>
  <c r="U71" i="62"/>
  <c r="E119" i="62"/>
  <c r="O73" i="62"/>
  <c r="O65" i="62"/>
  <c r="E115" i="62"/>
  <c r="E78" i="62"/>
  <c r="E93" i="62"/>
  <c r="O61" i="62"/>
  <c r="O58" i="62"/>
  <c r="E118" i="62"/>
  <c r="E122" i="62"/>
  <c r="E110" i="62"/>
  <c r="E109" i="62"/>
  <c r="E106" i="62"/>
  <c r="E101" i="62"/>
  <c r="E98" i="62"/>
  <c r="E95" i="62"/>
  <c r="E87" i="62"/>
  <c r="E79" i="62"/>
  <c r="O82" i="62"/>
  <c r="E72" i="62"/>
  <c r="O72" i="62"/>
  <c r="E63" i="62"/>
  <c r="E113" i="62"/>
  <c r="E116" i="62"/>
  <c r="E124" i="62"/>
  <c r="E99" i="62"/>
  <c r="E96" i="62"/>
  <c r="O83" i="62"/>
  <c r="O76" i="62"/>
  <c r="O63" i="62"/>
  <c r="E61" i="62"/>
  <c r="O59" i="62"/>
  <c r="O60" i="62"/>
  <c r="E67" i="62"/>
  <c r="O67" i="62"/>
  <c r="O64" i="62"/>
  <c r="E107" i="62"/>
  <c r="E88" i="62"/>
  <c r="E117" i="62"/>
  <c r="E84" i="62"/>
  <c r="O90" i="62"/>
  <c r="E80" i="62"/>
  <c r="O77" i="62"/>
  <c r="O75" i="62"/>
  <c r="E70" i="62"/>
  <c r="O62" i="62"/>
  <c r="E123" i="62"/>
  <c r="E75" i="62"/>
  <c r="O78" i="62"/>
  <c r="O81" i="62"/>
  <c r="O80" i="62"/>
  <c r="E121" i="62"/>
  <c r="E125" i="62"/>
  <c r="E105" i="62"/>
  <c r="E94" i="62"/>
  <c r="E89" i="62"/>
  <c r="E81" i="62"/>
  <c r="O85" i="62"/>
  <c r="O79" i="62"/>
  <c r="O84" i="62"/>
  <c r="E66" i="62"/>
  <c r="E114" i="62"/>
  <c r="E120" i="62"/>
  <c r="E112" i="62"/>
  <c r="E111" i="62"/>
  <c r="E108" i="62"/>
  <c r="E103" i="62"/>
  <c r="E100" i="62"/>
  <c r="E92" i="62"/>
  <c r="O86" i="62"/>
  <c r="E73" i="62"/>
  <c r="O74" i="62"/>
  <c r="E60" i="62"/>
  <c r="E59" i="62"/>
  <c r="E86" i="62"/>
  <c r="E85" i="62"/>
  <c r="E82" i="62"/>
  <c r="O69" i="62"/>
  <c r="J14" i="50"/>
  <c r="A16" i="46"/>
  <c r="E15" i="1" s="1"/>
  <c r="A116" i="46"/>
  <c r="A27" i="46"/>
  <c r="C25" i="1" s="1"/>
  <c r="A19" i="46"/>
  <c r="E18" i="1" s="1"/>
  <c r="A40" i="46"/>
  <c r="C43" i="1" s="1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C146" i="63" s="1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A18" i="46"/>
  <c r="E17" i="1" s="1"/>
  <c r="A15" i="46"/>
  <c r="A63" i="46"/>
  <c r="E56" i="63" s="1"/>
  <c r="O5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 s="1"/>
  <c r="U77" i="62"/>
  <c r="U73" i="62"/>
  <c r="K119" i="62"/>
  <c r="K111" i="62"/>
  <c r="K117" i="62"/>
  <c r="K110" i="62"/>
  <c r="K109" i="62"/>
  <c r="K107" i="62"/>
  <c r="K106" i="62"/>
  <c r="K92" i="62"/>
  <c r="K80" i="62"/>
  <c r="K78" i="62"/>
  <c r="K77" i="62"/>
  <c r="K70" i="62"/>
  <c r="K66" i="62"/>
  <c r="K120" i="62"/>
  <c r="K108" i="62"/>
  <c r="K96" i="62"/>
  <c r="K95" i="62"/>
  <c r="K79" i="62"/>
  <c r="U86" i="62"/>
  <c r="U81" i="62"/>
  <c r="U79" i="62"/>
  <c r="U76" i="62"/>
  <c r="U69" i="62"/>
  <c r="K113" i="62"/>
  <c r="K115" i="62"/>
  <c r="K124" i="62"/>
  <c r="K125" i="62"/>
  <c r="K97" i="62"/>
  <c r="K94" i="62"/>
  <c r="K93" i="62"/>
  <c r="K83" i="62"/>
  <c r="U90" i="62"/>
  <c r="K68" i="62"/>
  <c r="U70" i="62"/>
  <c r="K61" i="62"/>
  <c r="K122" i="62"/>
  <c r="K102" i="62"/>
  <c r="K88" i="62"/>
  <c r="K85" i="62"/>
  <c r="K74" i="62"/>
  <c r="U75" i="62"/>
  <c r="U61" i="62"/>
  <c r="K112" i="62"/>
  <c r="K103" i="62"/>
  <c r="K89" i="62"/>
  <c r="K87" i="62"/>
  <c r="K81" i="62"/>
  <c r="U84" i="62"/>
  <c r="U85" i="62"/>
  <c r="U82" i="62"/>
  <c r="K76" i="62"/>
  <c r="K75" i="62"/>
  <c r="K72" i="62"/>
  <c r="K67" i="62"/>
  <c r="K116" i="62"/>
  <c r="K105" i="62"/>
  <c r="K104" i="62"/>
  <c r="K91" i="62"/>
  <c r="K90" i="62"/>
  <c r="K84" i="62"/>
  <c r="U72" i="62"/>
  <c r="I126" i="62"/>
  <c r="S59" i="62"/>
  <c r="S66" i="62"/>
  <c r="S62" i="62"/>
  <c r="I72" i="62"/>
  <c r="I88" i="62"/>
  <c r="I99" i="62"/>
  <c r="I106" i="62"/>
  <c r="S74" i="62"/>
  <c r="S77" i="62"/>
  <c r="S78" i="62"/>
  <c r="I78" i="62"/>
  <c r="I80" i="62"/>
  <c r="I89" i="62"/>
  <c r="I100" i="62"/>
  <c r="I101" i="62"/>
  <c r="I107" i="62"/>
  <c r="I108" i="62"/>
  <c r="I110" i="62"/>
  <c r="I125" i="62"/>
  <c r="I121" i="62"/>
  <c r="I116" i="62"/>
  <c r="I123" i="62"/>
  <c r="S72" i="62"/>
  <c r="S82" i="62"/>
  <c r="I102" i="62"/>
  <c r="I61" i="62"/>
  <c r="S65" i="62"/>
  <c r="S61" i="62"/>
  <c r="S69" i="62"/>
  <c r="I95" i="62"/>
  <c r="S75" i="62"/>
  <c r="I83" i="62"/>
  <c r="I63" i="62"/>
  <c r="S76" i="62"/>
  <c r="S90" i="62"/>
  <c r="S67" i="62"/>
  <c r="S60" i="62"/>
  <c r="S58" i="62"/>
  <c r="I59" i="62"/>
  <c r="I67" i="62"/>
  <c r="I75" i="62"/>
  <c r="S80" i="62"/>
  <c r="S86" i="62"/>
  <c r="S84" i="62"/>
  <c r="I86" i="62"/>
  <c r="I92" i="62"/>
  <c r="I109" i="62"/>
  <c r="I118" i="62"/>
  <c r="S63" i="62"/>
  <c r="I57" i="62"/>
  <c r="S64" i="62"/>
  <c r="S85" i="62"/>
  <c r="I97" i="62"/>
  <c r="I74" i="62"/>
  <c r="I60" i="62"/>
  <c r="I64" i="62"/>
  <c r="I65" i="62"/>
  <c r="I66" i="62"/>
  <c r="S71" i="62"/>
  <c r="I69" i="62"/>
  <c r="I70" i="62"/>
  <c r="I73" i="62"/>
  <c r="S81" i="62"/>
  <c r="I79" i="62"/>
  <c r="I81" i="62"/>
  <c r="I84" i="62"/>
  <c r="I87" i="62"/>
  <c r="I98" i="62"/>
  <c r="I104" i="62"/>
  <c r="I122" i="62"/>
  <c r="I113" i="62"/>
  <c r="S68" i="62"/>
  <c r="I71" i="62"/>
  <c r="S79" i="62"/>
  <c r="I76" i="62"/>
  <c r="I82" i="62"/>
  <c r="I93" i="62"/>
  <c r="I94" i="62"/>
  <c r="I105" i="62"/>
  <c r="I117" i="62"/>
  <c r="I111" i="62"/>
  <c r="E104" i="62"/>
  <c r="E102" i="62"/>
  <c r="E97" i="62"/>
  <c r="E91" i="62"/>
  <c r="E90" i="62"/>
  <c r="E77" i="62"/>
  <c r="E69" i="62"/>
  <c r="E68" i="62"/>
  <c r="O70" i="62"/>
  <c r="E62" i="62"/>
  <c r="E58" i="62"/>
  <c r="E83" i="62"/>
  <c r="E76" i="62"/>
  <c r="E74" i="62"/>
  <c r="E71" i="62"/>
  <c r="O71" i="62"/>
  <c r="E65" i="62"/>
  <c r="O68" i="62"/>
  <c r="E64" i="62"/>
  <c r="O66" i="62"/>
  <c r="Q58" i="62"/>
  <c r="G98" i="62"/>
  <c r="G94" i="62"/>
  <c r="G79" i="62"/>
  <c r="Q85" i="62"/>
  <c r="G77" i="62"/>
  <c r="Q79" i="62"/>
  <c r="G67" i="62"/>
  <c r="Q70" i="62"/>
  <c r="Q69" i="62"/>
  <c r="F77" i="45"/>
  <c r="G106" i="62"/>
  <c r="G102" i="62"/>
  <c r="G101" i="62"/>
  <c r="G90" i="62"/>
  <c r="G89" i="62"/>
  <c r="G80" i="62"/>
  <c r="Q83" i="62"/>
  <c r="G78" i="62"/>
  <c r="Q78" i="62"/>
  <c r="Q71" i="62"/>
  <c r="Q61" i="62"/>
  <c r="Q62" i="62"/>
  <c r="Q64" i="62"/>
  <c r="G110" i="62"/>
  <c r="G105" i="62"/>
  <c r="G92" i="62"/>
  <c r="G88" i="62"/>
  <c r="Q90" i="62"/>
  <c r="G76" i="62"/>
  <c r="G64" i="62"/>
  <c r="G77" i="45"/>
  <c r="G60" i="62"/>
  <c r="G62" i="62"/>
  <c r="Q66" i="62"/>
  <c r="G115" i="62"/>
  <c r="G117" i="62"/>
  <c r="G121" i="62"/>
  <c r="G125" i="62"/>
  <c r="G107" i="62"/>
  <c r="G103" i="62"/>
  <c r="G100" i="62"/>
  <c r="G99" i="62"/>
  <c r="G91" i="62"/>
  <c r="Q84" i="62"/>
  <c r="Q86" i="62"/>
  <c r="Q74" i="62"/>
  <c r="G66" i="62"/>
  <c r="G65" i="62"/>
  <c r="Q59" i="62"/>
  <c r="G58" i="62"/>
  <c r="K63" i="62"/>
  <c r="U59" i="62"/>
  <c r="K59" i="62"/>
  <c r="U58" i="62"/>
  <c r="U66" i="62"/>
  <c r="U62" i="62"/>
  <c r="U64" i="62"/>
  <c r="K57" i="62"/>
  <c r="K60" i="62"/>
  <c r="K64" i="62"/>
  <c r="K62" i="62"/>
  <c r="U63" i="62"/>
  <c r="U68" i="62"/>
  <c r="K58" i="62"/>
  <c r="U65" i="62"/>
  <c r="U60" i="62"/>
  <c r="G126" i="62"/>
  <c r="U87" i="62"/>
  <c r="S87" i="62"/>
  <c r="O87" i="62"/>
  <c r="G37" i="1"/>
  <c r="G32" i="1"/>
  <c r="G27" i="1"/>
  <c r="N96" i="63"/>
  <c r="B118" i="58"/>
  <c r="G117" i="58"/>
  <c r="K117" i="58"/>
  <c r="I117" i="58"/>
  <c r="E117" i="58"/>
  <c r="C55" i="63"/>
  <c r="C145" i="63"/>
  <c r="E36" i="63"/>
  <c r="O36" i="63" s="1"/>
  <c r="C53" i="63"/>
  <c r="F6" i="63"/>
  <c r="F7" i="58"/>
  <c r="F149" i="63"/>
  <c r="F148" i="58"/>
  <c r="B61" i="63"/>
  <c r="H60" i="63"/>
  <c r="L60" i="63"/>
  <c r="F60" i="63"/>
  <c r="J60" i="63"/>
  <c r="F3" i="63"/>
  <c r="F45" i="63"/>
  <c r="H3" i="50"/>
  <c r="H46" i="50"/>
  <c r="F45" i="58"/>
  <c r="M33" i="63"/>
  <c r="C33" i="63"/>
  <c r="F148" i="62"/>
  <c r="F45" i="62"/>
  <c r="F51" i="1"/>
  <c r="M54" i="58"/>
  <c r="M13" i="58"/>
  <c r="F3" i="62"/>
  <c r="F3" i="58"/>
  <c r="C144" i="58"/>
  <c r="C41" i="58" s="1"/>
  <c r="C33" i="58"/>
  <c r="C53" i="58"/>
  <c r="C11" i="58"/>
  <c r="F7" i="62"/>
  <c r="F6" i="58"/>
  <c r="M53" i="62"/>
  <c r="M11" i="62"/>
  <c r="M41" i="62"/>
  <c r="C11" i="62"/>
  <c r="C13" i="1"/>
  <c r="C11" i="1"/>
  <c r="C15" i="1"/>
  <c r="M54" i="62"/>
  <c r="M13" i="62" s="1"/>
  <c r="C13" i="62"/>
  <c r="R34" i="45"/>
  <c r="G308" i="45"/>
  <c r="E55" i="62"/>
  <c r="E36" i="62" s="1"/>
  <c r="B42" i="45"/>
  <c r="B41" i="45"/>
  <c r="B43" i="45"/>
  <c r="R38" i="45"/>
  <c r="B48" i="45"/>
  <c r="O35" i="45"/>
  <c r="O38" i="45"/>
  <c r="M34" i="45"/>
  <c r="I51" i="58" s="1"/>
  <c r="L308" i="45"/>
  <c r="Q34" i="45"/>
  <c r="H56" i="58" s="1"/>
  <c r="R56" i="58" s="1"/>
  <c r="S37" i="58" s="1"/>
  <c r="B57" i="45"/>
  <c r="R35" i="45"/>
  <c r="M36" i="45"/>
  <c r="B44" i="45"/>
  <c r="B52" i="45"/>
  <c r="B51" i="45"/>
  <c r="B50" i="45"/>
  <c r="B56" i="45"/>
  <c r="B55" i="45"/>
  <c r="B54" i="45"/>
  <c r="B47" i="45"/>
  <c r="B45" i="45"/>
  <c r="B46" i="45"/>
  <c r="L36" i="45"/>
  <c r="Q35" i="45"/>
  <c r="Q37" i="45"/>
  <c r="L35" i="45"/>
  <c r="P34" i="45"/>
  <c r="P35" i="45"/>
  <c r="P37" i="45"/>
  <c r="M33" i="62"/>
  <c r="O37" i="45"/>
  <c r="B119" i="58"/>
  <c r="I118" i="58"/>
  <c r="G118" i="58"/>
  <c r="K118" i="58"/>
  <c r="E118" i="58"/>
  <c r="B62" i="63"/>
  <c r="J61" i="63"/>
  <c r="F61" i="63"/>
  <c r="H61" i="63"/>
  <c r="L61" i="63"/>
  <c r="B120" i="58"/>
  <c r="E119" i="58"/>
  <c r="G119" i="58"/>
  <c r="I119" i="58"/>
  <c r="K119" i="58"/>
  <c r="B63" i="63"/>
  <c r="F62" i="63"/>
  <c r="L62" i="63"/>
  <c r="J62" i="63"/>
  <c r="H62" i="63"/>
  <c r="B121" i="58"/>
  <c r="E120" i="58"/>
  <c r="I120" i="58"/>
  <c r="G120" i="58"/>
  <c r="K120" i="58"/>
  <c r="B64" i="63"/>
  <c r="H63" i="63"/>
  <c r="L63" i="63"/>
  <c r="F63" i="63"/>
  <c r="J63" i="63"/>
  <c r="B122" i="58"/>
  <c r="E121" i="58"/>
  <c r="I121" i="58"/>
  <c r="G121" i="58"/>
  <c r="K121" i="58"/>
  <c r="B65" i="63"/>
  <c r="L65" i="63" s="1"/>
  <c r="H64" i="63"/>
  <c r="L64" i="63"/>
  <c r="J64" i="63"/>
  <c r="F64" i="63"/>
  <c r="B123" i="58"/>
  <c r="K122" i="58"/>
  <c r="G122" i="58"/>
  <c r="E122" i="58"/>
  <c r="I122" i="58"/>
  <c r="H65" i="63"/>
  <c r="B124" i="58"/>
  <c r="I123" i="58"/>
  <c r="G123" i="58"/>
  <c r="K123" i="58"/>
  <c r="E123" i="58"/>
  <c r="B125" i="58"/>
  <c r="B126" i="58" s="1"/>
  <c r="G124" i="58"/>
  <c r="K124" i="58"/>
  <c r="E124" i="58"/>
  <c r="I124" i="58"/>
  <c r="G125" i="58"/>
  <c r="K125" i="58"/>
  <c r="C41" i="63" l="1"/>
  <c r="M41" i="63"/>
  <c r="C33" i="62"/>
  <c r="E55" i="58"/>
  <c r="O55" i="58" s="1"/>
  <c r="O36" i="58" s="1"/>
  <c r="M33" i="58"/>
  <c r="M239" i="45"/>
  <c r="M236" i="45"/>
  <c r="M234" i="45"/>
  <c r="F59" i="63"/>
  <c r="I51" i="62"/>
  <c r="M95" i="62"/>
  <c r="C144" i="62" s="1"/>
  <c r="C41" i="62" s="1"/>
  <c r="M95" i="58"/>
  <c r="F61" i="45"/>
  <c r="I51" i="63"/>
  <c r="H51" i="63" s="1"/>
  <c r="N53" i="63"/>
  <c r="M11" i="63" s="1"/>
  <c r="M221" i="45"/>
  <c r="G217" i="45" s="1"/>
  <c r="M229" i="45"/>
  <c r="O59" i="63"/>
  <c r="B127" i="58"/>
  <c r="I126" i="58"/>
  <c r="K126" i="58"/>
  <c r="I125" i="58"/>
  <c r="E125" i="58"/>
  <c r="M41" i="58"/>
  <c r="M61" i="63"/>
  <c r="O61" i="63" s="1"/>
  <c r="U60" i="63"/>
  <c r="Q60" i="63"/>
  <c r="O60" i="63"/>
  <c r="S60" i="63"/>
  <c r="S59" i="63"/>
  <c r="M228" i="45"/>
  <c r="M235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237" i="45"/>
  <c r="M227" i="45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48" i="58"/>
  <c r="H4" i="50"/>
  <c r="F4" i="62"/>
  <c r="U148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49" i="63"/>
  <c r="K57" i="63"/>
  <c r="T57" i="63" s="1"/>
  <c r="U45" i="63"/>
  <c r="K37" i="63"/>
  <c r="U37" i="63" s="1"/>
  <c r="J56" i="58"/>
  <c r="T56" i="58" s="1"/>
  <c r="U37" i="58" s="1"/>
  <c r="M238" i="45"/>
  <c r="J59" i="63"/>
  <c r="O91" i="62"/>
  <c r="H217" i="45"/>
  <c r="I37" i="58"/>
  <c r="E82" i="58"/>
  <c r="O91" i="58"/>
  <c r="Q86" i="58"/>
  <c r="Q91" i="58"/>
  <c r="S86" i="58"/>
  <c r="S91" i="58"/>
  <c r="K112" i="58"/>
  <c r="U91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N56" i="58"/>
  <c r="O37" i="58" s="1"/>
  <c r="G103" i="58"/>
  <c r="F65" i="63"/>
  <c r="B66" i="63"/>
  <c r="J65" i="63"/>
  <c r="L66" i="63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U90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S89" i="58"/>
  <c r="E63" i="58"/>
  <c r="K72" i="58"/>
  <c r="K111" i="58"/>
  <c r="I66" i="58"/>
  <c r="O80" i="58"/>
  <c r="U80" i="58"/>
  <c r="K95" i="58"/>
  <c r="S88" i="58"/>
  <c r="E59" i="58"/>
  <c r="U64" i="58"/>
  <c r="K79" i="58"/>
  <c r="G64" i="58"/>
  <c r="E88" i="58"/>
  <c r="B128" i="58"/>
  <c r="K127" i="58"/>
  <c r="E127" i="58"/>
  <c r="G127" i="58"/>
  <c r="I127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U88" i="58"/>
  <c r="I61" i="58"/>
  <c r="I57" i="58"/>
  <c r="I83" i="58"/>
  <c r="Q83" i="58"/>
  <c r="G57" i="58"/>
  <c r="E81" i="58"/>
  <c r="E113" i="58"/>
  <c r="O69" i="58"/>
  <c r="E126" i="58"/>
  <c r="G126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O89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O88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U8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S90" i="58"/>
  <c r="I97" i="58"/>
  <c r="Q68" i="58"/>
  <c r="Q80" i="58"/>
  <c r="G104" i="58"/>
  <c r="G115" i="58"/>
  <c r="O67" i="58"/>
  <c r="O62" i="58"/>
  <c r="O90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39" i="63" s="1"/>
  <c r="S84" i="58"/>
  <c r="I75" i="58"/>
  <c r="I104" i="58"/>
  <c r="I101" i="58"/>
  <c r="S73" i="58"/>
  <c r="I64" i="58"/>
  <c r="G62" i="58"/>
  <c r="G74" i="58"/>
  <c r="Q90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Q88" i="58"/>
  <c r="G81" i="58"/>
  <c r="E94" i="58"/>
  <c r="O78" i="58"/>
  <c r="E73" i="58"/>
  <c r="E86" i="58"/>
  <c r="O70" i="58"/>
  <c r="O57" i="58"/>
  <c r="F52" i="63"/>
  <c r="G139" i="63" s="1"/>
  <c r="Q58" i="63"/>
  <c r="H52" i="63"/>
  <c r="I139" i="63" s="1"/>
  <c r="S58" i="63"/>
  <c r="J52" i="63"/>
  <c r="K139" i="63" s="1"/>
  <c r="O55" i="62"/>
  <c r="O36" i="62" s="1"/>
  <c r="U91" i="62"/>
  <c r="S91" i="62"/>
  <c r="Q91" i="62"/>
  <c r="G77" i="58"/>
  <c r="G106" i="58"/>
  <c r="Q76" i="58"/>
  <c r="Q89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T56" i="62"/>
  <c r="U37" i="62" s="1"/>
  <c r="E37" i="62"/>
  <c r="G37" i="62"/>
  <c r="K127" i="62"/>
  <c r="G127" i="62"/>
  <c r="B128" i="62"/>
  <c r="E128" i="62" s="1"/>
  <c r="I127" i="62"/>
  <c r="U61" i="63"/>
  <c r="M62" i="63"/>
  <c r="O62" i="63" s="1"/>
  <c r="S61" i="63"/>
  <c r="Q61" i="63"/>
  <c r="P56" i="58" l="1"/>
  <c r="Q37" i="58" s="1"/>
  <c r="K37" i="58"/>
  <c r="U93" i="62"/>
  <c r="U38" i="62" s="1"/>
  <c r="U94" i="62"/>
  <c r="U39" i="62" s="1"/>
  <c r="O93" i="58"/>
  <c r="O38" i="58" s="1"/>
  <c r="O94" i="58"/>
  <c r="O39" i="58" s="1"/>
  <c r="Q93" i="62"/>
  <c r="Q38" i="62" s="1"/>
  <c r="Q94" i="62"/>
  <c r="Q39" i="62" s="1"/>
  <c r="U94" i="58"/>
  <c r="U39" i="58" s="1"/>
  <c r="U93" i="58"/>
  <c r="U38" i="58" s="1"/>
  <c r="S93" i="58"/>
  <c r="S38" i="58" s="1"/>
  <c r="S94" i="58"/>
  <c r="S39" i="58" s="1"/>
  <c r="S93" i="62"/>
  <c r="S38" i="62" s="1"/>
  <c r="S94" i="62"/>
  <c r="S39" i="62" s="1"/>
  <c r="Q94" i="58"/>
  <c r="Q39" i="58" s="1"/>
  <c r="Q93" i="58"/>
  <c r="Q38" i="58" s="1"/>
  <c r="O93" i="62"/>
  <c r="O38" i="62" s="1"/>
  <c r="O94" i="62"/>
  <c r="O39" i="62" s="1"/>
  <c r="I37" i="62"/>
  <c r="F66" i="63"/>
  <c r="B67" i="63"/>
  <c r="K67" i="63" s="1"/>
  <c r="J66" i="63"/>
  <c r="H66" i="63"/>
  <c r="B129" i="58"/>
  <c r="I128" i="58"/>
  <c r="E128" i="58"/>
  <c r="K128" i="58"/>
  <c r="G128" i="58"/>
  <c r="E58" i="63"/>
  <c r="E59" i="63"/>
  <c r="E66" i="63"/>
  <c r="E60" i="63"/>
  <c r="E65" i="63"/>
  <c r="E64" i="63"/>
  <c r="E62" i="63"/>
  <c r="E63" i="63"/>
  <c r="E61" i="63"/>
  <c r="K63" i="63"/>
  <c r="K62" i="63"/>
  <c r="K61" i="63"/>
  <c r="K58" i="63"/>
  <c r="K65" i="63"/>
  <c r="K66" i="63"/>
  <c r="K60" i="63"/>
  <c r="K59" i="63"/>
  <c r="K64" i="63"/>
  <c r="I65" i="63"/>
  <c r="I66" i="63"/>
  <c r="I59" i="63"/>
  <c r="I61" i="63"/>
  <c r="I58" i="63"/>
  <c r="I64" i="63"/>
  <c r="I67" i="63"/>
  <c r="I63" i="63"/>
  <c r="I60" i="63"/>
  <c r="I62" i="63"/>
  <c r="G59" i="63"/>
  <c r="G64" i="63"/>
  <c r="G61" i="63"/>
  <c r="G58" i="63"/>
  <c r="G65" i="63"/>
  <c r="G66" i="63"/>
  <c r="G60" i="63"/>
  <c r="G63" i="63"/>
  <c r="G62" i="63"/>
  <c r="G67" i="63"/>
  <c r="G128" i="62"/>
  <c r="K128" i="62"/>
  <c r="B129" i="62"/>
  <c r="E129" i="62" s="1"/>
  <c r="I128" i="62"/>
  <c r="M63" i="63"/>
  <c r="O63" i="63" s="1"/>
  <c r="S62" i="63"/>
  <c r="Q62" i="63"/>
  <c r="U62" i="63"/>
  <c r="E67" i="63" l="1"/>
  <c r="B68" i="63"/>
  <c r="F67" i="63"/>
  <c r="L67" i="63"/>
  <c r="J67" i="63"/>
  <c r="H67" i="63"/>
  <c r="K129" i="58"/>
  <c r="E129" i="58"/>
  <c r="I129" i="58"/>
  <c r="B130" i="58"/>
  <c r="G129" i="58"/>
  <c r="G129" i="62"/>
  <c r="K129" i="62"/>
  <c r="B130" i="62"/>
  <c r="E130" i="62" s="1"/>
  <c r="I129" i="62"/>
  <c r="M64" i="63"/>
  <c r="O64" i="63" s="1"/>
  <c r="S63" i="63"/>
  <c r="U63" i="63"/>
  <c r="Q63" i="63"/>
  <c r="B69" i="63" l="1"/>
  <c r="H68" i="63"/>
  <c r="L68" i="63"/>
  <c r="F68" i="63"/>
  <c r="J68" i="63"/>
  <c r="K68" i="63"/>
  <c r="I68" i="63"/>
  <c r="G68" i="63"/>
  <c r="E68" i="63"/>
  <c r="B131" i="58"/>
  <c r="I130" i="58"/>
  <c r="E130" i="58"/>
  <c r="K130" i="58"/>
  <c r="G130" i="58"/>
  <c r="G130" i="62"/>
  <c r="B131" i="62"/>
  <c r="E131" i="62" s="1"/>
  <c r="I130" i="62"/>
  <c r="K130" i="62"/>
  <c r="M65" i="63"/>
  <c r="O65" i="63" s="1"/>
  <c r="S64" i="63"/>
  <c r="U64" i="63"/>
  <c r="Q64" i="63"/>
  <c r="H69" i="63" l="1"/>
  <c r="L69" i="63"/>
  <c r="B70" i="63"/>
  <c r="J69" i="63"/>
  <c r="I69" i="63"/>
  <c r="F69" i="63"/>
  <c r="K69" i="63"/>
  <c r="E69" i="63"/>
  <c r="G69" i="63"/>
  <c r="B132" i="58"/>
  <c r="G131" i="58"/>
  <c r="K131" i="58"/>
  <c r="I131" i="58"/>
  <c r="E131" i="58"/>
  <c r="G131" i="62"/>
  <c r="I131" i="62"/>
  <c r="B132" i="62"/>
  <c r="K131" i="62"/>
  <c r="M66" i="63"/>
  <c r="O66" i="63" s="1"/>
  <c r="Q65" i="63"/>
  <c r="U65" i="63"/>
  <c r="S65" i="63"/>
  <c r="B133" i="62" l="1"/>
  <c r="E132" i="62"/>
  <c r="G70" i="63"/>
  <c r="I70" i="63"/>
  <c r="K70" i="63"/>
  <c r="E70" i="63"/>
  <c r="B71" i="63"/>
  <c r="J70" i="63"/>
  <c r="L70" i="63"/>
  <c r="F70" i="63"/>
  <c r="H70" i="63"/>
  <c r="B133" i="58"/>
  <c r="B134" i="58" s="1"/>
  <c r="I132" i="58"/>
  <c r="E132" i="58"/>
  <c r="K132" i="58"/>
  <c r="G132" i="58"/>
  <c r="K132" i="62"/>
  <c r="G132" i="62"/>
  <c r="I132" i="62"/>
  <c r="M67" i="63"/>
  <c r="O67" i="63" s="1"/>
  <c r="S66" i="63"/>
  <c r="Q66" i="63"/>
  <c r="U66" i="63"/>
  <c r="G134" i="58" l="1"/>
  <c r="I134" i="58"/>
  <c r="K134" i="58"/>
  <c r="E134" i="58"/>
  <c r="B134" i="62"/>
  <c r="E133" i="62"/>
  <c r="I133" i="62"/>
  <c r="G133" i="62"/>
  <c r="K133" i="62"/>
  <c r="G71" i="63"/>
  <c r="I71" i="63"/>
  <c r="L71" i="63"/>
  <c r="J71" i="63"/>
  <c r="H71" i="63"/>
  <c r="B72" i="63"/>
  <c r="F71" i="63"/>
  <c r="K71" i="63"/>
  <c r="E71" i="63"/>
  <c r="I133" i="58"/>
  <c r="E133" i="58"/>
  <c r="G133" i="58"/>
  <c r="K133" i="58"/>
  <c r="S67" i="63"/>
  <c r="U67" i="63"/>
  <c r="M68" i="63"/>
  <c r="O68" i="63" s="1"/>
  <c r="Q67" i="63"/>
  <c r="G135" i="58" l="1"/>
  <c r="I135" i="58"/>
  <c r="K135" i="58"/>
  <c r="E135" i="58"/>
  <c r="B135" i="62"/>
  <c r="E134" i="62"/>
  <c r="I134" i="62"/>
  <c r="K134" i="62"/>
  <c r="G134" i="62"/>
  <c r="E72" i="63"/>
  <c r="K72" i="63"/>
  <c r="B73" i="63"/>
  <c r="H72" i="63"/>
  <c r="L72" i="63"/>
  <c r="F72" i="63"/>
  <c r="J72" i="63"/>
  <c r="I72" i="63"/>
  <c r="G72" i="63"/>
  <c r="M69" i="63"/>
  <c r="O69" i="63" s="1"/>
  <c r="S68" i="63"/>
  <c r="Q68" i="63"/>
  <c r="U68" i="63"/>
  <c r="E136" i="58" l="1"/>
  <c r="I136" i="58"/>
  <c r="G136" i="58"/>
  <c r="K136" i="58"/>
  <c r="G135" i="62"/>
  <c r="K135" i="62"/>
  <c r="I135" i="62"/>
  <c r="E135" i="62"/>
  <c r="E73" i="63"/>
  <c r="I73" i="63"/>
  <c r="L73" i="63"/>
  <c r="B74" i="63"/>
  <c r="J73" i="63"/>
  <c r="F73" i="63"/>
  <c r="H73" i="63"/>
  <c r="K73" i="63"/>
  <c r="G73" i="63"/>
  <c r="M70" i="63"/>
  <c r="O70" i="63" s="1"/>
  <c r="U69" i="63"/>
  <c r="S69" i="63"/>
  <c r="Q69" i="63"/>
  <c r="K137" i="58" l="1"/>
  <c r="E137" i="58"/>
  <c r="G137" i="58"/>
  <c r="I137" i="58"/>
  <c r="E136" i="62"/>
  <c r="G136" i="62"/>
  <c r="K136" i="62"/>
  <c r="I136" i="62"/>
  <c r="G74" i="63"/>
  <c r="I74" i="63"/>
  <c r="B75" i="63"/>
  <c r="J74" i="63"/>
  <c r="H74" i="63"/>
  <c r="F74" i="63"/>
  <c r="L74" i="63"/>
  <c r="E74" i="63"/>
  <c r="K74" i="63"/>
  <c r="S70" i="63"/>
  <c r="U70" i="63"/>
  <c r="Q70" i="63"/>
  <c r="M71" i="63"/>
  <c r="O71" i="63" s="1"/>
  <c r="K139" i="58" l="1"/>
  <c r="G139" i="58"/>
  <c r="I139" i="58"/>
  <c r="E139" i="58"/>
  <c r="E137" i="62"/>
  <c r="I137" i="62"/>
  <c r="G137" i="62"/>
  <c r="K137" i="62"/>
  <c r="K75" i="63"/>
  <c r="E75" i="63"/>
  <c r="B76" i="63"/>
  <c r="H75" i="63"/>
  <c r="J75" i="63"/>
  <c r="F75" i="63"/>
  <c r="L75" i="63"/>
  <c r="G75" i="63"/>
  <c r="I75" i="63"/>
  <c r="S71" i="63"/>
  <c r="M72" i="63"/>
  <c r="O72" i="63" s="1"/>
  <c r="U71" i="63"/>
  <c r="Q71" i="63"/>
  <c r="E142" i="58" l="1"/>
  <c r="E39" i="58" s="1"/>
  <c r="E141" i="58"/>
  <c r="E38" i="58" s="1"/>
  <c r="I141" i="58"/>
  <c r="I38" i="58" s="1"/>
  <c r="I142" i="58"/>
  <c r="I39" i="58" s="1"/>
  <c r="G142" i="58"/>
  <c r="G39" i="58" s="1"/>
  <c r="G141" i="58"/>
  <c r="G38" i="58" s="1"/>
  <c r="K142" i="58"/>
  <c r="K39" i="58" s="1"/>
  <c r="K141" i="58"/>
  <c r="K38" i="58" s="1"/>
  <c r="E139" i="62"/>
  <c r="I139" i="62"/>
  <c r="G139" i="62"/>
  <c r="K139" i="62"/>
  <c r="K76" i="63"/>
  <c r="I76" i="63"/>
  <c r="L76" i="63"/>
  <c r="B77" i="63"/>
  <c r="F76" i="63"/>
  <c r="J76" i="63"/>
  <c r="H76" i="63"/>
  <c r="E76" i="63"/>
  <c r="G76" i="63"/>
  <c r="Q72" i="63"/>
  <c r="S72" i="63"/>
  <c r="U72" i="63"/>
  <c r="M73" i="63"/>
  <c r="O73" i="63" s="1"/>
  <c r="K141" i="62" l="1"/>
  <c r="K38" i="62" s="1"/>
  <c r="K142" i="62"/>
  <c r="K39" i="62" s="1"/>
  <c r="G141" i="62"/>
  <c r="G38" i="62" s="1"/>
  <c r="G142" i="62"/>
  <c r="G39" i="62" s="1"/>
  <c r="I142" i="62"/>
  <c r="I39" i="62" s="1"/>
  <c r="I141" i="62"/>
  <c r="I38" i="62" s="1"/>
  <c r="E142" i="62"/>
  <c r="E39" i="62" s="1"/>
  <c r="E141" i="62"/>
  <c r="E38" i="62" s="1"/>
  <c r="G77" i="63"/>
  <c r="I77" i="63"/>
  <c r="B78" i="63"/>
  <c r="J77" i="63"/>
  <c r="F77" i="63"/>
  <c r="H77" i="63"/>
  <c r="L77" i="63"/>
  <c r="E77" i="63"/>
  <c r="K77" i="63"/>
  <c r="Q73" i="63"/>
  <c r="S73" i="63"/>
  <c r="U73" i="63"/>
  <c r="M74" i="63"/>
  <c r="O74" i="63" s="1"/>
  <c r="E78" i="63" l="1"/>
  <c r="J78" i="63"/>
  <c r="L78" i="63"/>
  <c r="H78" i="63"/>
  <c r="F78" i="63"/>
  <c r="B79" i="63"/>
  <c r="K78" i="63"/>
  <c r="I78" i="63"/>
  <c r="G78" i="63"/>
  <c r="S74" i="63"/>
  <c r="U74" i="63"/>
  <c r="M75" i="63"/>
  <c r="O75" i="63" s="1"/>
  <c r="Q74" i="63"/>
  <c r="G79" i="63" l="1"/>
  <c r="K79" i="63"/>
  <c r="B80" i="63"/>
  <c r="H79" i="63"/>
  <c r="F79" i="63"/>
  <c r="L79" i="63"/>
  <c r="J79" i="63"/>
  <c r="I79" i="63"/>
  <c r="E79" i="63"/>
  <c r="U75" i="63"/>
  <c r="Q75" i="63"/>
  <c r="S75" i="63"/>
  <c r="M76" i="63"/>
  <c r="O76" i="63" s="1"/>
  <c r="G80" i="63" l="1"/>
  <c r="I80" i="63"/>
  <c r="J80" i="63"/>
  <c r="B81" i="63"/>
  <c r="H80" i="63"/>
  <c r="L80" i="63"/>
  <c r="F80" i="63"/>
  <c r="K80" i="63"/>
  <c r="E80" i="63"/>
  <c r="M77" i="63"/>
  <c r="O77" i="63" s="1"/>
  <c r="S76" i="63"/>
  <c r="U76" i="63"/>
  <c r="Q76" i="63"/>
  <c r="K81" i="63" l="1"/>
  <c r="G81" i="63"/>
  <c r="B82" i="63"/>
  <c r="J81" i="63"/>
  <c r="H81" i="63"/>
  <c r="L81" i="63"/>
  <c r="F81" i="63"/>
  <c r="I81" i="63"/>
  <c r="E81" i="63"/>
  <c r="M78" i="63"/>
  <c r="O78" i="63" s="1"/>
  <c r="S77" i="63"/>
  <c r="Q77" i="63"/>
  <c r="U77" i="63"/>
  <c r="E82" i="63" l="1"/>
  <c r="I82" i="63"/>
  <c r="B83" i="63"/>
  <c r="F82" i="63"/>
  <c r="J82" i="63"/>
  <c r="L82" i="63"/>
  <c r="H82" i="63"/>
  <c r="G82" i="63"/>
  <c r="K82" i="63"/>
  <c r="M79" i="63"/>
  <c r="O79" i="63" s="1"/>
  <c r="S78" i="63"/>
  <c r="Q78" i="63"/>
  <c r="U78" i="63"/>
  <c r="G83" i="63" l="1"/>
  <c r="E83" i="63"/>
  <c r="L83" i="63"/>
  <c r="J83" i="63"/>
  <c r="B84" i="63"/>
  <c r="H83" i="63"/>
  <c r="F83" i="63"/>
  <c r="I83" i="63"/>
  <c r="K83" i="63"/>
  <c r="M80" i="63"/>
  <c r="O80" i="63" s="1"/>
  <c r="Q79" i="63"/>
  <c r="S79" i="63"/>
  <c r="U79" i="63"/>
  <c r="G84" i="63" l="1"/>
  <c r="E84" i="63"/>
  <c r="B85" i="63"/>
  <c r="L84" i="63"/>
  <c r="F84" i="63"/>
  <c r="J84" i="63"/>
  <c r="H84" i="63"/>
  <c r="K84" i="63"/>
  <c r="I84" i="63"/>
  <c r="Q80" i="63"/>
  <c r="S80" i="63"/>
  <c r="U80" i="63"/>
  <c r="M81" i="63"/>
  <c r="O81" i="63" s="1"/>
  <c r="G85" i="63" l="1"/>
  <c r="I85" i="63"/>
  <c r="B86" i="63"/>
  <c r="F85" i="63"/>
  <c r="J85" i="63"/>
  <c r="H85" i="63"/>
  <c r="L85" i="63"/>
  <c r="K85" i="63"/>
  <c r="E85" i="63"/>
  <c r="S81" i="63"/>
  <c r="Q81" i="63"/>
  <c r="M82" i="63"/>
  <c r="O82" i="63" s="1"/>
  <c r="U81" i="63"/>
  <c r="G86" i="63" l="1"/>
  <c r="E86" i="63"/>
  <c r="J86" i="63"/>
  <c r="F86" i="63"/>
  <c r="L86" i="63"/>
  <c r="H86" i="63"/>
  <c r="B87" i="63"/>
  <c r="K86" i="63"/>
  <c r="I86" i="63"/>
  <c r="M83" i="63"/>
  <c r="O83" i="63" s="1"/>
  <c r="S82" i="63"/>
  <c r="Q82" i="63"/>
  <c r="U82" i="63"/>
  <c r="I87" i="63" l="1"/>
  <c r="G87" i="63"/>
  <c r="B88" i="63"/>
  <c r="F87" i="63"/>
  <c r="J87" i="63"/>
  <c r="L87" i="63"/>
  <c r="H87" i="63"/>
  <c r="E87" i="63"/>
  <c r="K87" i="63"/>
  <c r="M84" i="63"/>
  <c r="O84" i="63" s="1"/>
  <c r="U83" i="63"/>
  <c r="Q83" i="63"/>
  <c r="S83" i="63"/>
  <c r="G88" i="63" l="1"/>
  <c r="E88" i="63"/>
  <c r="B89" i="63"/>
  <c r="H88" i="63"/>
  <c r="L88" i="63"/>
  <c r="F88" i="63"/>
  <c r="J88" i="63"/>
  <c r="K88" i="63"/>
  <c r="I88" i="63"/>
  <c r="Q84" i="63"/>
  <c r="M85" i="63"/>
  <c r="O85" i="63" s="1"/>
  <c r="S84" i="63"/>
  <c r="U84" i="63"/>
  <c r="E89" i="63" l="1"/>
  <c r="I89" i="63"/>
  <c r="B90" i="63"/>
  <c r="J89" i="63"/>
  <c r="F89" i="63"/>
  <c r="H89" i="63"/>
  <c r="L89" i="63"/>
  <c r="G89" i="63"/>
  <c r="K89" i="63"/>
  <c r="U85" i="63"/>
  <c r="S85" i="63"/>
  <c r="Q85" i="63"/>
  <c r="M86" i="63"/>
  <c r="O86" i="63" s="1"/>
  <c r="K90" i="63" l="1"/>
  <c r="G90" i="63"/>
  <c r="B91" i="63"/>
  <c r="F90" i="63"/>
  <c r="L90" i="63"/>
  <c r="H90" i="63"/>
  <c r="J90" i="63"/>
  <c r="E90" i="63"/>
  <c r="I90" i="63"/>
  <c r="S86" i="63"/>
  <c r="U86" i="63"/>
  <c r="Q86" i="63"/>
  <c r="M87" i="63"/>
  <c r="O87" i="63" s="1"/>
  <c r="G91" i="63" l="1"/>
  <c r="L91" i="63"/>
  <c r="B92" i="63"/>
  <c r="F91" i="63"/>
  <c r="H91" i="63"/>
  <c r="J91" i="63"/>
  <c r="K91" i="63"/>
  <c r="I91" i="63"/>
  <c r="E91" i="63"/>
  <c r="S87" i="63"/>
  <c r="U87" i="63"/>
  <c r="M88" i="63"/>
  <c r="O88" i="63" s="1"/>
  <c r="Q87" i="63"/>
  <c r="G92" i="63" l="1"/>
  <c r="B93" i="63"/>
  <c r="H92" i="63"/>
  <c r="L92" i="63"/>
  <c r="F92" i="63"/>
  <c r="J92" i="63"/>
  <c r="I92" i="63"/>
  <c r="E92" i="63"/>
  <c r="K92" i="63"/>
  <c r="Q88" i="63"/>
  <c r="S88" i="63"/>
  <c r="M89" i="63"/>
  <c r="O89" i="63" s="1"/>
  <c r="U88" i="63"/>
  <c r="K93" i="63" l="1"/>
  <c r="G93" i="63"/>
  <c r="I93" i="63"/>
  <c r="B94" i="63"/>
  <c r="H93" i="63"/>
  <c r="L93" i="63"/>
  <c r="J93" i="63"/>
  <c r="F93" i="63"/>
  <c r="E93" i="63"/>
  <c r="U89" i="63"/>
  <c r="M90" i="63"/>
  <c r="Q89" i="63"/>
  <c r="S89" i="63"/>
  <c r="O90" i="63" l="1"/>
  <c r="M91" i="63"/>
  <c r="M92" i="63" s="1"/>
  <c r="E94" i="63"/>
  <c r="H94" i="63"/>
  <c r="F94" i="63"/>
  <c r="J94" i="63"/>
  <c r="B95" i="63"/>
  <c r="L94" i="63"/>
  <c r="G94" i="63"/>
  <c r="K94" i="63"/>
  <c r="I94" i="63"/>
  <c r="Q90" i="63"/>
  <c r="S90" i="63"/>
  <c r="U90" i="63"/>
  <c r="O91" i="63"/>
  <c r="S92" i="63" l="1"/>
  <c r="O92" i="63"/>
  <c r="U92" i="63"/>
  <c r="Q92" i="63"/>
  <c r="G95" i="63"/>
  <c r="B96" i="63"/>
  <c r="F95" i="63"/>
  <c r="J95" i="63"/>
  <c r="L95" i="63"/>
  <c r="H95" i="63"/>
  <c r="E95" i="63"/>
  <c r="K95" i="63"/>
  <c r="I95" i="63"/>
  <c r="U91" i="63"/>
  <c r="Q91" i="63"/>
  <c r="S91" i="63"/>
  <c r="Q95" i="63" l="1"/>
  <c r="Q94" i="63"/>
  <c r="U94" i="63"/>
  <c r="U38" i="63" s="1"/>
  <c r="U95" i="63"/>
  <c r="O95" i="63"/>
  <c r="O39" i="63" s="1"/>
  <c r="O94" i="63"/>
  <c r="O38" i="63" s="1"/>
  <c r="S95" i="63"/>
  <c r="S39" i="63" s="1"/>
  <c r="S94" i="63"/>
  <c r="S38" i="63" s="1"/>
  <c r="I96" i="63"/>
  <c r="G96" i="63"/>
  <c r="B97" i="63"/>
  <c r="L96" i="63"/>
  <c r="E96" i="63"/>
  <c r="J96" i="63"/>
  <c r="F96" i="63"/>
  <c r="K96" i="63"/>
  <c r="H96" i="63"/>
  <c r="Q38" i="63"/>
  <c r="Q39" i="63"/>
  <c r="U39" i="63"/>
  <c r="I97" i="63" l="1"/>
  <c r="J97" i="63"/>
  <c r="B98" i="63"/>
  <c r="H97" i="63"/>
  <c r="L97" i="63"/>
  <c r="F97" i="63"/>
  <c r="E97" i="63"/>
  <c r="G97" i="63"/>
  <c r="K97" i="63"/>
  <c r="K98" i="63" l="1"/>
  <c r="E98" i="63"/>
  <c r="I98" i="63"/>
  <c r="B99" i="63"/>
  <c r="J98" i="63"/>
  <c r="L98" i="63"/>
  <c r="G98" i="63"/>
  <c r="H98" i="63"/>
  <c r="F98" i="63"/>
  <c r="K99" i="63" l="1"/>
  <c r="J99" i="63"/>
  <c r="B100" i="63"/>
  <c r="F99" i="63"/>
  <c r="L99" i="63"/>
  <c r="H99" i="63"/>
  <c r="G99" i="63"/>
  <c r="I99" i="63"/>
  <c r="E99" i="63"/>
  <c r="I100" i="63" l="1"/>
  <c r="G100" i="63"/>
  <c r="H100" i="63"/>
  <c r="B101" i="63"/>
  <c r="L100" i="63"/>
  <c r="F100" i="63"/>
  <c r="J100" i="63"/>
  <c r="K100" i="63"/>
  <c r="E100" i="63"/>
  <c r="E101" i="63" l="1"/>
  <c r="B102" i="63"/>
  <c r="H101" i="63"/>
  <c r="L101" i="63"/>
  <c r="F101" i="63"/>
  <c r="K101" i="63"/>
  <c r="J101" i="63"/>
  <c r="I101" i="63"/>
  <c r="G101" i="63"/>
  <c r="I102" i="63" l="1"/>
  <c r="E102" i="63"/>
  <c r="B103" i="63"/>
  <c r="L102" i="63"/>
  <c r="H102" i="63"/>
  <c r="J102" i="63"/>
  <c r="F102" i="63"/>
  <c r="K102" i="63"/>
  <c r="G102" i="63"/>
  <c r="K103" i="63" l="1"/>
  <c r="G103" i="63"/>
  <c r="B104" i="63"/>
  <c r="F103" i="63"/>
  <c r="J103" i="63"/>
  <c r="L103" i="63"/>
  <c r="H103" i="63"/>
  <c r="I103" i="63"/>
  <c r="E103" i="63"/>
  <c r="E104" i="63" l="1"/>
  <c r="B105" i="63"/>
  <c r="L104" i="63"/>
  <c r="F104" i="63"/>
  <c r="J104" i="63"/>
  <c r="H104" i="63"/>
  <c r="K104" i="63"/>
  <c r="I104" i="63"/>
  <c r="G104" i="63"/>
  <c r="I105" i="63" l="1"/>
  <c r="G105" i="63"/>
  <c r="B106" i="63"/>
  <c r="H105" i="63"/>
  <c r="L105" i="63"/>
  <c r="J105" i="63"/>
  <c r="E105" i="63"/>
  <c r="F105" i="63"/>
  <c r="K105" i="63"/>
  <c r="G106" i="63" l="1"/>
  <c r="K106" i="63"/>
  <c r="B107" i="63"/>
  <c r="L106" i="63"/>
  <c r="H106" i="63"/>
  <c r="J106" i="63"/>
  <c r="F106" i="63"/>
  <c r="I106" i="63"/>
  <c r="E106" i="63"/>
  <c r="I107" i="63" l="1"/>
  <c r="F107" i="63"/>
  <c r="J107" i="63"/>
  <c r="L107" i="63"/>
  <c r="H107" i="63"/>
  <c r="B108" i="63"/>
  <c r="G107" i="63"/>
  <c r="K107" i="63"/>
  <c r="E107" i="63"/>
  <c r="G108" i="63" l="1"/>
  <c r="K108" i="63"/>
  <c r="B109" i="63"/>
  <c r="L108" i="63"/>
  <c r="F108" i="63"/>
  <c r="J108" i="63"/>
  <c r="H108" i="63"/>
  <c r="I108" i="63"/>
  <c r="E108" i="63"/>
  <c r="G109" i="63" l="1"/>
  <c r="B110" i="63"/>
  <c r="H109" i="63"/>
  <c r="L109" i="63"/>
  <c r="J109" i="63"/>
  <c r="F109" i="63"/>
  <c r="K109" i="63"/>
  <c r="I109" i="63"/>
  <c r="E109" i="63"/>
  <c r="H110" i="63" l="1"/>
  <c r="F110" i="63"/>
  <c r="J110" i="63"/>
  <c r="B111" i="63"/>
  <c r="K110" i="63"/>
  <c r="L110" i="63"/>
  <c r="I110" i="63"/>
  <c r="E110" i="63"/>
  <c r="G110" i="63"/>
  <c r="I111" i="63" l="1"/>
  <c r="G111" i="63"/>
  <c r="B112" i="63"/>
  <c r="F111" i="63"/>
  <c r="J111" i="63"/>
  <c r="L111" i="63"/>
  <c r="H111" i="63"/>
  <c r="E111" i="63"/>
  <c r="K111" i="63"/>
  <c r="E112" i="63" l="1"/>
  <c r="B113" i="63"/>
  <c r="L112" i="63"/>
  <c r="J112" i="63"/>
  <c r="F112" i="63"/>
  <c r="H112" i="63"/>
  <c r="K112" i="63"/>
  <c r="I112" i="63"/>
  <c r="G112" i="63"/>
  <c r="I113" i="63" l="1"/>
  <c r="L113" i="63"/>
  <c r="J113" i="63"/>
  <c r="B114" i="63"/>
  <c r="G113" i="63"/>
  <c r="H113" i="63"/>
  <c r="F113" i="63"/>
  <c r="E113" i="63"/>
  <c r="K113" i="63"/>
  <c r="E114" i="63" l="1"/>
  <c r="B115" i="63"/>
  <c r="L114" i="63"/>
  <c r="H114" i="63"/>
  <c r="F114" i="63"/>
  <c r="J114" i="63"/>
  <c r="K114" i="63"/>
  <c r="I114" i="63"/>
  <c r="G114" i="63"/>
  <c r="I115" i="63" l="1"/>
  <c r="B116" i="63"/>
  <c r="J115" i="63"/>
  <c r="G115" i="63"/>
  <c r="F115" i="63"/>
  <c r="L115" i="63"/>
  <c r="H115" i="63"/>
  <c r="K115" i="63"/>
  <c r="E115" i="63"/>
  <c r="I116" i="63" l="1"/>
  <c r="G116" i="63"/>
  <c r="H116" i="63"/>
  <c r="B117" i="63"/>
  <c r="L116" i="63"/>
  <c r="F116" i="63"/>
  <c r="J116" i="63"/>
  <c r="K116" i="63"/>
  <c r="E116" i="63"/>
  <c r="E117" i="63" l="1"/>
  <c r="I117" i="63"/>
  <c r="B118" i="63"/>
  <c r="H117" i="63"/>
  <c r="L117" i="63"/>
  <c r="F117" i="63"/>
  <c r="J117" i="63"/>
  <c r="G117" i="63"/>
  <c r="K117" i="63"/>
  <c r="K118" i="63" l="1"/>
  <c r="E118" i="63"/>
  <c r="B119" i="63"/>
  <c r="H118" i="63"/>
  <c r="J118" i="63"/>
  <c r="F118" i="63"/>
  <c r="L118" i="63"/>
  <c r="G118" i="63"/>
  <c r="I118" i="63"/>
  <c r="E119" i="63" l="1"/>
  <c r="B120" i="63"/>
  <c r="F119" i="63"/>
  <c r="J119" i="63"/>
  <c r="L119" i="63"/>
  <c r="H119" i="63"/>
  <c r="K119" i="63"/>
  <c r="I119" i="63"/>
  <c r="G119" i="63"/>
  <c r="G120" i="63" l="1"/>
  <c r="B121" i="63"/>
  <c r="F120" i="63"/>
  <c r="J120" i="63"/>
  <c r="H120" i="63"/>
  <c r="L120" i="63"/>
  <c r="I120" i="63"/>
  <c r="E120" i="63"/>
  <c r="K120" i="63"/>
  <c r="K121" i="63" l="1"/>
  <c r="I121" i="63"/>
  <c r="B122" i="63"/>
  <c r="H121" i="63"/>
  <c r="L121" i="63"/>
  <c r="F121" i="63"/>
  <c r="J121" i="63"/>
  <c r="G121" i="63"/>
  <c r="E121" i="63"/>
  <c r="G122" i="63" l="1"/>
  <c r="B123" i="63"/>
  <c r="H122" i="63"/>
  <c r="J122" i="63"/>
  <c r="F122" i="63"/>
  <c r="L122" i="63"/>
  <c r="I122" i="63"/>
  <c r="E122" i="63"/>
  <c r="K122" i="63"/>
  <c r="I123" i="63" l="1"/>
  <c r="G123" i="63"/>
  <c r="J123" i="63"/>
  <c r="F123" i="63"/>
  <c r="L123" i="63"/>
  <c r="H123" i="63"/>
  <c r="B124" i="63"/>
  <c r="E123" i="63"/>
  <c r="K123" i="63"/>
  <c r="K124" i="63" l="1"/>
  <c r="G124" i="63"/>
  <c r="B125" i="63"/>
  <c r="F124" i="63"/>
  <c r="J124" i="63"/>
  <c r="H124" i="63"/>
  <c r="L124" i="63"/>
  <c r="I124" i="63"/>
  <c r="E124" i="63"/>
  <c r="E125" i="63" l="1"/>
  <c r="B126" i="63"/>
  <c r="H125" i="63"/>
  <c r="J125" i="63"/>
  <c r="L125" i="63"/>
  <c r="F125" i="63"/>
  <c r="I125" i="63"/>
  <c r="G125" i="63"/>
  <c r="K125" i="63"/>
  <c r="G126" i="63" l="1"/>
  <c r="K126" i="63"/>
  <c r="J126" i="63"/>
  <c r="L126" i="63"/>
  <c r="B127" i="63"/>
  <c r="H126" i="63"/>
  <c r="F126" i="63"/>
  <c r="E126" i="63"/>
  <c r="I126" i="63"/>
  <c r="E127" i="63" l="1"/>
  <c r="K127" i="63"/>
  <c r="B128" i="63"/>
  <c r="F127" i="63"/>
  <c r="J127" i="63"/>
  <c r="L127" i="63"/>
  <c r="H127" i="63"/>
  <c r="G127" i="63"/>
  <c r="I127" i="63"/>
  <c r="G128" i="63" l="1"/>
  <c r="J128" i="63"/>
  <c r="B129" i="63"/>
  <c r="F128" i="63"/>
  <c r="H128" i="63"/>
  <c r="L128" i="63"/>
  <c r="I128" i="63"/>
  <c r="E128" i="63"/>
  <c r="K128" i="63"/>
  <c r="I129" i="63" l="1"/>
  <c r="L129" i="63"/>
  <c r="J129" i="63"/>
  <c r="B130" i="63"/>
  <c r="G129" i="63"/>
  <c r="H129" i="63"/>
  <c r="F129" i="63"/>
  <c r="E129" i="63"/>
  <c r="K129" i="63"/>
  <c r="E130" i="63" l="1"/>
  <c r="B131" i="63"/>
  <c r="H130" i="63"/>
  <c r="F130" i="63"/>
  <c r="J130" i="63"/>
  <c r="L130" i="63"/>
  <c r="G130" i="63"/>
  <c r="K130" i="63"/>
  <c r="I130" i="63"/>
  <c r="E131" i="63" l="1"/>
  <c r="L131" i="63"/>
  <c r="B132" i="63"/>
  <c r="B133" i="63" s="1"/>
  <c r="B134" i="63" s="1"/>
  <c r="F131" i="63"/>
  <c r="H131" i="63"/>
  <c r="J131" i="63"/>
  <c r="K131" i="63"/>
  <c r="G131" i="63"/>
  <c r="I131" i="63"/>
  <c r="F135" i="63" l="1"/>
  <c r="L135" i="63"/>
  <c r="H135" i="63"/>
  <c r="J135" i="63"/>
  <c r="K135" i="63"/>
  <c r="G135" i="63"/>
  <c r="I135" i="63"/>
  <c r="E135" i="63"/>
  <c r="K132" i="63"/>
  <c r="I132" i="63"/>
  <c r="L132" i="63"/>
  <c r="H132" i="63"/>
  <c r="J132" i="63"/>
  <c r="G132" i="63"/>
  <c r="F132" i="63"/>
  <c r="E132" i="63"/>
  <c r="L136" i="63" l="1"/>
  <c r="F136" i="63"/>
  <c r="H136" i="63"/>
  <c r="J136" i="63"/>
  <c r="K136" i="63"/>
  <c r="G136" i="63"/>
  <c r="I136" i="63"/>
  <c r="E136" i="63"/>
  <c r="G133" i="63"/>
  <c r="L133" i="63"/>
  <c r="F133" i="63"/>
  <c r="J133" i="63"/>
  <c r="K133" i="63"/>
  <c r="H133" i="63"/>
  <c r="I133" i="63"/>
  <c r="E133" i="63"/>
  <c r="F137" i="63" l="1"/>
  <c r="L137" i="63"/>
  <c r="J137" i="63"/>
  <c r="H137" i="63"/>
  <c r="G137" i="63"/>
  <c r="K137" i="63"/>
  <c r="E137" i="63"/>
  <c r="I137" i="63"/>
  <c r="K134" i="63"/>
  <c r="F134" i="63"/>
  <c r="H134" i="63"/>
  <c r="J134" i="63"/>
  <c r="G134" i="63"/>
  <c r="L134" i="63"/>
  <c r="E134" i="63"/>
  <c r="I134" i="63"/>
  <c r="L138" i="63" l="1"/>
  <c r="F138" i="63"/>
  <c r="H138" i="63"/>
  <c r="J138" i="63"/>
  <c r="K138" i="63"/>
  <c r="G138" i="63"/>
  <c r="I138" i="63"/>
  <c r="E138" i="63"/>
  <c r="J140" i="63" l="1"/>
  <c r="F140" i="63"/>
  <c r="L140" i="63"/>
  <c r="H140" i="63"/>
  <c r="G140" i="63"/>
  <c r="K140" i="63"/>
  <c r="E140" i="63"/>
  <c r="I140" i="63"/>
  <c r="I142" i="63" l="1"/>
  <c r="I38" i="63" s="1"/>
  <c r="I143" i="63"/>
  <c r="I39" i="63" s="1"/>
  <c r="E143" i="63"/>
  <c r="E142" i="63"/>
  <c r="E38" i="63" s="1"/>
  <c r="K143" i="63"/>
  <c r="K142" i="63"/>
  <c r="K38" i="63" s="1"/>
  <c r="G143" i="63"/>
  <c r="G142" i="63"/>
  <c r="H143" i="63"/>
  <c r="H142" i="63"/>
  <c r="L142" i="63"/>
  <c r="L143" i="63"/>
  <c r="F143" i="63"/>
  <c r="F142" i="63"/>
  <c r="J143" i="63"/>
  <c r="J142" i="63"/>
  <c r="K39" i="63"/>
  <c r="E39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<sst xmlns="http://schemas.openxmlformats.org/spreadsheetml/2006/main" count="8104" uniqueCount="4013">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</sst>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0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37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49" fontId="10" fillId="0" borderId="0" xfId="0" applyNumberFormat="1" applyFont="1" applyFill="1" applyAlignment="1">
      <alignment horizontal="right"/>
    </xf>
    <xf numFmtId="0" fontId="4" fillId="36" borderId="0" xfId="0" applyFont="1" applyFill="1"/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49" fontId="54" fillId="36" borderId="0" xfId="0" applyNumberFormat="1" applyFont="1" applyFill="1" applyBorder="1" applyAlignment="1">
      <alignment horizontal="left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right" vertical="center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49" fontId="8" fillId="36" borderId="0" xfId="0" applyNumberFormat="1" applyFont="1" applyFill="1" applyBorder="1" applyAlignment="1">
      <alignment horizontal="center"/>
    </xf>
    <xf numFmtId="0" fontId="8" fillId="36" borderId="25" xfId="0" applyNumberFormat="1" applyFont="1" applyFill="1" applyBorder="1" applyAlignment="1">
      <alignment horizontal="left" vertical="center"/>
    </xf>
    <xf numFmtId="0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 wrapText="1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6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CH!$E$57:$E$139</c:f>
              <c:numCache>
                <c:formatCode>0.0</c:formatCode>
                <c:ptCount val="83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CH!$G$57:$G$139</c:f>
              <c:numCache>
                <c:formatCode>0.0</c:formatCode>
                <c:ptCount val="83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CH!$I$57:$I$139</c:f>
              <c:numCache>
                <c:formatCode>0.0</c:formatCode>
                <c:ptCount val="83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CH!$K$57:$K$139</c:f>
              <c:numCache>
                <c:formatCode>0.0</c:formatCode>
                <c:ptCount val="83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CH!$O$57:$O$91</c:f>
              <c:numCache>
                <c:formatCode>0.0</c:formatCode>
                <c:ptCount val="35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CH!$Q$57:$Q$91</c:f>
              <c:numCache>
                <c:formatCode>0.0</c:formatCode>
                <c:ptCount val="35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CH!$S$57:$S$91</c:f>
              <c:numCache>
                <c:formatCode>0.0</c:formatCode>
                <c:ptCount val="35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CH!$U$57:$U$91</c:f>
              <c:numCache>
                <c:formatCode>0.0</c:formatCode>
                <c:ptCount val="35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FPRE_REG!$E$57:$E$139</c:f>
              <c:numCache>
                <c:formatCode>0.0</c:formatCode>
                <c:ptCount val="83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FPRE_REG!$G$57:$G$139</c:f>
              <c:numCache>
                <c:formatCode>0.0</c:formatCode>
                <c:ptCount val="83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FPRE_REG!$I$57:$I$139</c:f>
              <c:numCache>
                <c:formatCode>0.0</c:formatCode>
                <c:ptCount val="83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FPRE_REG!$K$57:$K$139</c:f>
              <c:numCache>
                <c:formatCode>0.0</c:formatCode>
                <c:ptCount val="83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FPRE_REG!$O$57:$O$91</c:f>
              <c:numCache>
                <c:formatCode>0.0</c:formatCode>
                <c:ptCount val="35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FPRE_REG!$Q$57:$Q$91</c:f>
              <c:numCache>
                <c:formatCode>0.0</c:formatCode>
                <c:ptCount val="35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FPRE_REG!$S$57:$S$91</c:f>
              <c:numCache>
                <c:formatCode>0.0</c:formatCode>
                <c:ptCount val="35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FPRE_REG!$U$57:$U$91</c:f>
              <c:numCache>
                <c:formatCode>0.0</c:formatCode>
                <c:ptCount val="35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Kt!$O$58:$O$92</c:f>
              <c:numCache>
                <c:formatCode>0.0</c:formatCode>
                <c:ptCount val="35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Kt!$Q$58:$Q$92</c:f>
              <c:numCache>
                <c:formatCode>0.0</c:formatCode>
                <c:ptCount val="35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Kt!$S$58:$S$92</c:f>
              <c:numCache>
                <c:formatCode>0.0</c:formatCode>
                <c:ptCount val="35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Kt!$U$58:$U$92</c:f>
              <c:numCache>
                <c:formatCode>0.0</c:formatCode>
                <c:ptCount val="35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Kt!$E$58:$E$140</c:f>
              <c:numCache>
                <c:formatCode>0.0</c:formatCode>
                <c:ptCount val="83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245.87907678747465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Kt!$G$58:$G$140</c:f>
              <c:numCache>
                <c:formatCode>0.0</c:formatCode>
                <c:ptCount val="83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249.68155440440887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Kt!$I$58:$I$140</c:f>
              <c:numCache>
                <c:formatCode>0.0</c:formatCode>
                <c:ptCount val="83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243.61807470209112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FPRE_REG!$C$57:$C$139</c:f>
              <c:strCache>
                <c:ptCount val="8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</c:strCache>
            </c:strRef>
          </c:cat>
          <c:val>
            <c:numRef>
              <c:f>Kt!$K$58:$K$140</c:f>
              <c:numCache>
                <c:formatCode>0.0</c:formatCode>
                <c:ptCount val="83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246.40327964150558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>
      <selection activeCell="V19" sqref="V19"/>
    </sheetView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3rd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08" t="str">
        <f>te!A12</f>
        <v>Transaction price and building land indexes for private property</v>
      </c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139"/>
      <c r="Q11" s="139"/>
      <c r="R11" s="139"/>
      <c r="S11" s="183" t="str">
        <f>hi!B9</f>
        <v>9 October 2020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05" t="str">
        <f>te!A14</f>
        <v>Data as of</v>
      </c>
      <c r="D13" s="205"/>
      <c r="E13" s="207" t="str">
        <f>hi!E9</f>
        <v>30 September 2020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188"/>
      <c r="Q13" s="204"/>
      <c r="R13" s="204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05" t="str">
        <f>te!A15</f>
        <v>Method:</v>
      </c>
      <c r="D15" s="205"/>
      <c r="E15" s="205" t="str">
        <f>te!A16</f>
        <v>Hedonic transaction price indexes based on the indirect method</v>
      </c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188"/>
      <c r="Q15" s="204" t="s">
        <v>3986</v>
      </c>
      <c r="R15" s="204"/>
      <c r="S15" s="11"/>
      <c r="T15" s="48"/>
    </row>
    <row r="16" spans="1:102" x14ac:dyDescent="0.2">
      <c r="A16" s="47"/>
      <c r="B16" s="48"/>
      <c r="C16" s="53"/>
      <c r="D16" s="53"/>
      <c r="E16" s="205" t="str">
        <f>te!A17</f>
        <v>(quarterly estimation) with variable hedonic prices.</v>
      </c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188"/>
      <c r="Q16" s="204" t="s">
        <v>3987</v>
      </c>
      <c r="R16" s="204"/>
      <c r="S16" s="48"/>
      <c r="T16" s="48"/>
    </row>
    <row r="17" spans="1:20" x14ac:dyDescent="0.2">
      <c r="A17" s="47"/>
      <c r="B17" s="48"/>
      <c r="C17" s="53"/>
      <c r="D17" s="53"/>
      <c r="E17" s="205" t="str">
        <f>te!A18</f>
        <v>Indexation of weighted and aggregated values of constant-quality properties.</v>
      </c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188"/>
      <c r="Q17" s="204" t="s">
        <v>3988</v>
      </c>
      <c r="R17" s="204"/>
      <c r="S17" s="48"/>
      <c r="T17" s="48"/>
    </row>
    <row r="18" spans="1:20" x14ac:dyDescent="0.2">
      <c r="A18" s="47"/>
      <c r="B18" s="48"/>
      <c r="C18" s="53"/>
      <c r="D18" s="53"/>
      <c r="E18" s="205" t="str">
        <f>te!A19</f>
        <v>The nationwide and regional (FPRE regions) indexes are not smoothed.</v>
      </c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188"/>
      <c r="Q18" s="204" t="s">
        <v>3989</v>
      </c>
      <c r="R18" s="204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05" t="str">
        <f>te!A20</f>
        <v>Aggregates:</v>
      </c>
      <c r="D20" s="205"/>
      <c r="E20" s="205" t="str">
        <f>te!A21</f>
        <v>Switzerland, FPRE regions, Cantons</v>
      </c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05" t="str">
        <f>te!A24</f>
        <v>(additional aggregates are available on request).</v>
      </c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05" t="str">
        <f>te!A25</f>
        <v>Transaction volumes are used for the weighted aggregation.</v>
      </c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05" t="str">
        <f>te!A26</f>
        <v>Segments:</v>
      </c>
      <c r="D24" s="205"/>
      <c r="E24" s="205" t="str">
        <f>te!A28</f>
        <v>Lower:</v>
      </c>
      <c r="F24" s="205"/>
      <c r="G24" s="205" t="str">
        <f>te!A29</f>
        <v>New construction, average standard, average micro-location</v>
      </c>
      <c r="H24" s="205"/>
      <c r="I24" s="205"/>
      <c r="J24" s="205"/>
      <c r="K24" s="205"/>
      <c r="L24" s="205"/>
      <c r="M24" s="205"/>
      <c r="N24" s="205"/>
      <c r="O24" s="205"/>
      <c r="P24" s="188"/>
      <c r="R24" s="51"/>
      <c r="S24" s="48"/>
      <c r="T24" s="48"/>
    </row>
    <row r="25" spans="1:20" x14ac:dyDescent="0.2">
      <c r="A25" s="47"/>
      <c r="B25" s="48"/>
      <c r="C25" s="205" t="str">
        <f>te!A27</f>
        <v xml:space="preserve"> </v>
      </c>
      <c r="D25" s="205"/>
      <c r="E25" s="54"/>
      <c r="F25" s="54"/>
      <c r="G25" s="205" t="str">
        <f>te!A30</f>
        <v>CON: 75m2 main floor area SIA 416.</v>
      </c>
      <c r="H25" s="205"/>
      <c r="I25" s="205"/>
      <c r="J25" s="205"/>
      <c r="K25" s="205"/>
      <c r="L25" s="205"/>
      <c r="M25" s="205"/>
      <c r="N25" s="205"/>
      <c r="O25" s="205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05" t="str">
        <f>te!A31</f>
        <v>SFH: semi-detached, 350m2 land surface, 650m3 SIA 416.</v>
      </c>
      <c r="H26" s="205"/>
      <c r="I26" s="205"/>
      <c r="J26" s="205"/>
      <c r="K26" s="205"/>
      <c r="L26" s="205"/>
      <c r="M26" s="205"/>
      <c r="N26" s="205"/>
      <c r="O26" s="205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05" t="str">
        <f>te!A49</f>
        <v>Building land MFH: 8 CON, utilisation factor: 0.6</v>
      </c>
      <c r="H27" s="205"/>
      <c r="I27" s="205"/>
      <c r="J27" s="205"/>
      <c r="K27" s="205"/>
      <c r="L27" s="205"/>
      <c r="M27" s="205"/>
      <c r="N27" s="205"/>
      <c r="O27" s="205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05" t="str">
        <f>te!A32</f>
        <v>Average:</v>
      </c>
      <c r="F29" s="205"/>
      <c r="G29" s="205" t="str">
        <f>te!A33</f>
        <v>New construction, average standard, good micro-location</v>
      </c>
      <c r="H29" s="205"/>
      <c r="I29" s="205"/>
      <c r="J29" s="205"/>
      <c r="K29" s="205"/>
      <c r="L29" s="205"/>
      <c r="M29" s="205"/>
      <c r="N29" s="205"/>
      <c r="O29" s="205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05" t="str">
        <f>te!A34</f>
        <v>CON: 115m2 main floor area SIA 416.</v>
      </c>
      <c r="H30" s="205"/>
      <c r="I30" s="205"/>
      <c r="J30" s="205"/>
      <c r="K30" s="205"/>
      <c r="L30" s="205"/>
      <c r="M30" s="205"/>
      <c r="N30" s="205"/>
      <c r="O30" s="205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05" t="str">
        <f>te!A35</f>
        <v>SFH: detached, 500m2 land surface, 710m3 SIA 416.</v>
      </c>
      <c r="H31" s="205"/>
      <c r="I31" s="205"/>
      <c r="J31" s="205"/>
      <c r="K31" s="205"/>
      <c r="L31" s="205"/>
      <c r="M31" s="205"/>
      <c r="N31" s="205"/>
      <c r="O31" s="205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05" t="str">
        <f>te!A49</f>
        <v>Building land MFH: 8 CON, utilisation factor: 0.6</v>
      </c>
      <c r="H32" s="205"/>
      <c r="I32" s="205"/>
      <c r="J32" s="205"/>
      <c r="K32" s="205"/>
      <c r="L32" s="205"/>
      <c r="M32" s="205"/>
      <c r="N32" s="205"/>
      <c r="O32" s="205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05" t="str">
        <f>te!A36</f>
        <v>Upper:</v>
      </c>
      <c r="F34" s="205"/>
      <c r="G34" s="205" t="str">
        <f>te!A37</f>
        <v>New construction, luxurious standard, best micro-location</v>
      </c>
      <c r="H34" s="205"/>
      <c r="I34" s="205"/>
      <c r="J34" s="205"/>
      <c r="K34" s="205"/>
      <c r="L34" s="205"/>
      <c r="M34" s="205"/>
      <c r="N34" s="205"/>
      <c r="O34" s="205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05" t="str">
        <f>te!A38</f>
        <v>CON: 180m2 main floor area SIA 416.</v>
      </c>
      <c r="H35" s="205"/>
      <c r="I35" s="205"/>
      <c r="J35" s="205"/>
      <c r="K35" s="205"/>
      <c r="L35" s="205"/>
      <c r="M35" s="205"/>
      <c r="N35" s="205"/>
      <c r="O35" s="205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05" t="str">
        <f>te!A39</f>
        <v>SFH: detached, 900m2 land surface, 1'250m3 SIA 416.</v>
      </c>
      <c r="H36" s="205"/>
      <c r="I36" s="205"/>
      <c r="J36" s="205"/>
      <c r="K36" s="205"/>
      <c r="L36" s="205"/>
      <c r="M36" s="205"/>
      <c r="N36" s="205"/>
      <c r="O36" s="205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05" t="str">
        <f>te!A49</f>
        <v>Building land MFH: 8 CON, utilisation factor: 0.6</v>
      </c>
      <c r="H37" s="205"/>
      <c r="I37" s="205"/>
      <c r="J37" s="205"/>
      <c r="K37" s="205"/>
      <c r="L37" s="205"/>
      <c r="M37" s="205"/>
      <c r="N37" s="205"/>
      <c r="O37" s="205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 t="s">
        <v>3825</v>
      </c>
      <c r="T38" s="48"/>
    </row>
    <row r="39" spans="1:21" x14ac:dyDescent="0.2">
      <c r="A39" s="47"/>
      <c r="B39" s="48"/>
      <c r="C39" s="205" t="str">
        <f>te!A45</f>
        <v>Total index:</v>
      </c>
      <c r="D39" s="205"/>
      <c r="E39" s="205" t="str">
        <f>te!A46</f>
        <v>Condominiums (weighted aggregation of the three CON market segments)</v>
      </c>
      <c r="F39" s="205"/>
      <c r="G39" s="205"/>
      <c r="H39" s="205"/>
      <c r="I39" s="205"/>
      <c r="J39" s="205"/>
      <c r="K39" s="205"/>
      <c r="L39" s="205"/>
      <c r="M39" s="205"/>
      <c r="N39" s="205"/>
      <c r="O39" s="134"/>
      <c r="P39" s="188"/>
      <c r="Q39" s="51" t="s">
        <v>3823</v>
      </c>
      <c r="R39" s="48"/>
      <c r="S39" s="51" t="s">
        <v>3826</v>
      </c>
      <c r="T39" s="48"/>
    </row>
    <row r="40" spans="1:21" x14ac:dyDescent="0.2">
      <c r="A40" s="47"/>
      <c r="B40" s="48"/>
      <c r="C40" s="55"/>
      <c r="D40" s="55"/>
      <c r="E40" s="205" t="str">
        <f>te!A47</f>
        <v>Single family houses (weighted aggregation of the three SFH market segments)</v>
      </c>
      <c r="F40" s="205"/>
      <c r="G40" s="205"/>
      <c r="H40" s="205"/>
      <c r="I40" s="205"/>
      <c r="J40" s="205"/>
      <c r="K40" s="205"/>
      <c r="L40" s="205"/>
      <c r="M40" s="205"/>
      <c r="N40" s="205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05" t="str">
        <f>te!A48</f>
        <v>Private properties (weighted aggregation of all market segments)</v>
      </c>
      <c r="F41" s="205"/>
      <c r="G41" s="205"/>
      <c r="H41" s="205"/>
      <c r="I41" s="205"/>
      <c r="J41" s="205"/>
      <c r="K41" s="205"/>
      <c r="L41" s="205"/>
      <c r="M41" s="205"/>
      <c r="N41" s="205"/>
      <c r="O41" s="134"/>
      <c r="P41" s="188"/>
      <c r="Q41" s="137" t="s">
        <v>571</v>
      </c>
      <c r="R41" s="48"/>
      <c r="S41" s="137" t="s">
        <v>3827</v>
      </c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 t="s">
        <v>3828</v>
      </c>
      <c r="T42" s="48"/>
    </row>
    <row r="43" spans="1:21" x14ac:dyDescent="0.2">
      <c r="A43" s="47"/>
      <c r="B43" s="48"/>
      <c r="C43" s="205" t="str">
        <f>te!A40</f>
        <v>References:</v>
      </c>
      <c r="D43" s="205"/>
      <c r="E43" s="205" t="str">
        <f>te!A41</f>
        <v>Fahrländer Partner (2016)</v>
      </c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188"/>
      <c r="Q43" s="51" t="s">
        <v>1</v>
      </c>
      <c r="R43" s="48"/>
      <c r="S43" s="52" t="s">
        <v>1</v>
      </c>
      <c r="T43" s="48"/>
    </row>
    <row r="44" spans="1:21" x14ac:dyDescent="0.2">
      <c r="A44" s="47"/>
      <c r="B44" s="48"/>
      <c r="C44" s="50"/>
      <c r="D44" s="50"/>
      <c r="E44" s="58"/>
      <c r="F44" s="205" t="str">
        <f>te!A42</f>
        <v xml:space="preserve">Transaction price indexes for real estate: methodological overview. </v>
      </c>
      <c r="G44" s="205"/>
      <c r="H44" s="205"/>
      <c r="I44" s="205"/>
      <c r="J44" s="205"/>
      <c r="K44" s="205"/>
      <c r="L44" s="205"/>
      <c r="M44" s="205"/>
      <c r="N44" s="205"/>
      <c r="O44" s="205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06" t="s">
        <v>3994</v>
      </c>
      <c r="G45" s="206"/>
      <c r="H45" s="206"/>
      <c r="I45" s="206"/>
      <c r="J45" s="206"/>
      <c r="K45" s="206"/>
      <c r="L45" s="206"/>
      <c r="M45" s="206"/>
      <c r="N45" s="206"/>
      <c r="O45" s="206"/>
      <c r="P45" s="48"/>
      <c r="Q45" s="48"/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05" t="str">
        <f>te!A43</f>
        <v>Literature references can be found in the appendix of the methodological overview.</v>
      </c>
      <c r="G46" s="205"/>
      <c r="H46" s="205"/>
      <c r="I46" s="205"/>
      <c r="J46" s="205"/>
      <c r="K46" s="205"/>
      <c r="L46" s="205"/>
      <c r="M46" s="205"/>
      <c r="N46" s="205"/>
      <c r="O46" s="205"/>
      <c r="P46" s="48"/>
      <c r="Q46" s="48"/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09" t="s">
        <v>56</v>
      </c>
      <c r="D51" s="209"/>
      <c r="E51" s="209"/>
      <c r="F51" s="142" t="str">
        <f>te!A12</f>
        <v>Transaction price and building land indexes for private property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3rd quarter 2020</v>
      </c>
      <c r="T51" s="48"/>
      <c r="U51" s="99"/>
    </row>
    <row r="52" spans="1:22" ht="9.9499999999999993" customHeight="1" x14ac:dyDescent="0.2">
      <c r="A52" s="47"/>
      <c r="B52" s="48"/>
      <c r="C52" s="209" t="s">
        <v>0</v>
      </c>
      <c r="D52" s="209"/>
      <c r="E52" s="209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sheetProtection sheet="1" objects="1" scenarios="1"/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E8" sqref="E8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3967</v>
      </c>
    </row>
    <row r="3" spans="1:14" x14ac:dyDescent="0.2">
      <c r="A3" s="2" t="s">
        <v>226</v>
      </c>
      <c r="B3" s="28"/>
    </row>
    <row r="4" spans="1:14" x14ac:dyDescent="0.2">
      <c r="G4" s="2" t="s">
        <v>3969</v>
      </c>
      <c r="M4" s="2" t="s">
        <v>236</v>
      </c>
      <c r="N4" s="2" t="s">
        <v>3968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3rd quarter 2020</v>
      </c>
      <c r="M5" s="2">
        <v>1</v>
      </c>
    </row>
    <row r="6" spans="1:14" x14ac:dyDescent="0.2">
      <c r="A6" s="2" t="s">
        <v>212</v>
      </c>
      <c r="B6" s="28">
        <v>9</v>
      </c>
      <c r="D6" s="2" t="s">
        <v>212</v>
      </c>
      <c r="E6" s="28">
        <v>30</v>
      </c>
      <c r="G6" s="61">
        <f>VLOOKUP(E7,A13:J24,10,FALSE)</f>
        <v>3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10</v>
      </c>
      <c r="D7" s="2" t="s">
        <v>216</v>
      </c>
      <c r="E7" s="28">
        <v>9</v>
      </c>
      <c r="G7" s="2">
        <v>1</v>
      </c>
      <c r="H7" s="2" t="s">
        <v>3970</v>
      </c>
      <c r="I7" s="2" t="s">
        <v>3974</v>
      </c>
      <c r="J7" s="2" t="s">
        <v>3978</v>
      </c>
      <c r="K7" s="2" t="s">
        <v>3982</v>
      </c>
    </row>
    <row r="8" spans="1:14" x14ac:dyDescent="0.2">
      <c r="A8" s="2" t="s">
        <v>213</v>
      </c>
      <c r="B8" s="28">
        <v>2020</v>
      </c>
      <c r="D8" s="2" t="s">
        <v>213</v>
      </c>
      <c r="E8" s="28">
        <v>2020</v>
      </c>
      <c r="G8" s="2">
        <v>2</v>
      </c>
      <c r="H8" s="2" t="s">
        <v>3971</v>
      </c>
      <c r="I8" s="2" t="s">
        <v>3975</v>
      </c>
      <c r="J8" s="2" t="s">
        <v>3979</v>
      </c>
      <c r="K8" s="2" t="s">
        <v>3983</v>
      </c>
    </row>
    <row r="9" spans="1:14" x14ac:dyDescent="0.2">
      <c r="B9" s="14" t="str">
        <f>CONCATENATE(B6,IF(hi!C28=1,". "," "),VLOOKUP(B7,hi!A13:J24,hi!C28+5)," ",B8)</f>
        <v>9 October 2020</v>
      </c>
      <c r="E9" s="14" t="str">
        <f>CONCATENATE(E6,IF(hi!C28=1,". "," "),VLOOKUP(E7,hi!A13:J24,hi!C28+5)," ",E8)</f>
        <v>30 September 2020</v>
      </c>
      <c r="G9" s="2">
        <v>3</v>
      </c>
      <c r="H9" s="2" t="s">
        <v>3972</v>
      </c>
      <c r="I9" s="2" t="s">
        <v>3976</v>
      </c>
      <c r="J9" s="2" t="s">
        <v>3980</v>
      </c>
      <c r="K9" s="2" t="s">
        <v>3984</v>
      </c>
    </row>
    <row r="10" spans="1:14" x14ac:dyDescent="0.2">
      <c r="G10" s="2">
        <v>4</v>
      </c>
      <c r="H10" s="2" t="s">
        <v>3973</v>
      </c>
      <c r="I10" s="2" t="s">
        <v>3977</v>
      </c>
      <c r="J10" s="2" t="s">
        <v>3981</v>
      </c>
      <c r="K10" s="2" t="s">
        <v>3985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4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35" t="s">
        <v>3670</v>
      </c>
      <c r="H32" s="235"/>
      <c r="I32" s="235"/>
      <c r="J32" s="235"/>
      <c r="K32" s="235" t="s">
        <v>3671</v>
      </c>
      <c r="L32" s="235"/>
      <c r="M32" s="235"/>
      <c r="N32" s="235"/>
      <c r="O32" s="235" t="s">
        <v>3672</v>
      </c>
      <c r="P32" s="235"/>
      <c r="Q32" s="235"/>
      <c r="R32" s="235"/>
    </row>
    <row r="33" spans="1:18" x14ac:dyDescent="0.2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Condominiums CON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CON (low)</v>
      </c>
      <c r="L34" s="24" t="str">
        <f>te!A68</f>
        <v>CON (av)</v>
      </c>
      <c r="M34" s="24" t="str">
        <f>te!A69</f>
        <v>CON (up)</v>
      </c>
      <c r="N34" s="24" t="str">
        <f>te!A73</f>
        <v>CON (global)</v>
      </c>
      <c r="O34" s="24" t="str">
        <f>te!A64</f>
        <v>lower</v>
      </c>
      <c r="P34" s="24" t="str">
        <f>te!A65</f>
        <v>average</v>
      </c>
      <c r="Q34" s="24" t="str">
        <f>te!A66</f>
        <v>upper</v>
      </c>
      <c r="R34" s="24" t="str">
        <f>te!A76</f>
        <v>CON global</v>
      </c>
    </row>
    <row r="35" spans="1:18" x14ac:dyDescent="0.2">
      <c r="A35" s="18">
        <v>2</v>
      </c>
      <c r="B35" s="14" t="str">
        <f>IF(C$28=1,C35,IF(C$28=2,D35,IF(C$28=3,E35,IF(C$28=4,F35,C35))))</f>
        <v>Single family houses SFH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SFH (low)</v>
      </c>
      <c r="L35" s="24" t="str">
        <f>te!A71</f>
        <v>SFH (av)</v>
      </c>
      <c r="M35" s="24" t="str">
        <f>te!A72</f>
        <v>SFH (up)</v>
      </c>
      <c r="N35" s="24" t="str">
        <f>te!A74</f>
        <v>SFH (global)</v>
      </c>
      <c r="O35" s="24" t="str">
        <f>te!A64</f>
        <v>lower</v>
      </c>
      <c r="P35" s="24" t="str">
        <f>te!A65</f>
        <v>average</v>
      </c>
      <c r="Q35" s="24" t="str">
        <f>te!A66</f>
        <v>upper</v>
      </c>
      <c r="R35" s="24" t="str">
        <f>te!A77</f>
        <v>SFH global</v>
      </c>
    </row>
    <row r="36" spans="1:18" x14ac:dyDescent="0.2">
      <c r="A36" s="18">
        <v>3</v>
      </c>
      <c r="B36" s="14" t="str">
        <f>IF(C$28=1,C36,IF(C$28=2,D36,IF(C$28=3,E36,IF(C$28=4,F36,C36))))</f>
        <v>Private properties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CON (global)</v>
      </c>
      <c r="M36" s="24" t="str">
        <f>te!A74</f>
        <v>SFH (global)</v>
      </c>
      <c r="N36" s="24" t="str">
        <f>B36</f>
        <v>Private properties</v>
      </c>
      <c r="O36" s="32" t="s">
        <v>124</v>
      </c>
      <c r="P36" s="24" t="str">
        <f>te!A76</f>
        <v>CON global</v>
      </c>
      <c r="Q36" s="24" t="str">
        <f>te!A77</f>
        <v>SFH global</v>
      </c>
      <c r="R36" s="24" t="str">
        <f>te!A80</f>
        <v>Private properties</v>
      </c>
    </row>
    <row r="37" spans="1:18" x14ac:dyDescent="0.2">
      <c r="A37" s="18">
        <v>4</v>
      </c>
      <c r="B37" s="14" t="str">
        <f>IF(C$28=1,C37,IF(C$28=2,D37,IF(C$28=3,E37,IF(C$28=4,F37,C37))))</f>
        <v>Building land for apartment buildings (CON)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Land CON (low)</v>
      </c>
      <c r="L37" s="24" t="str">
        <f>te!A82</f>
        <v>Land CON (av)</v>
      </c>
      <c r="M37" s="24" t="str">
        <f>te!A83</f>
        <v>Land CON (up)</v>
      </c>
      <c r="N37" s="24" t="str">
        <f>te!A87</f>
        <v>Land CON (global)</v>
      </c>
      <c r="O37" s="24" t="str">
        <f>te!A64</f>
        <v>lower</v>
      </c>
      <c r="P37" s="24" t="str">
        <f>te!A65</f>
        <v>average</v>
      </c>
      <c r="Q37" s="24" t="str">
        <f>te!A66</f>
        <v>upper</v>
      </c>
      <c r="R37" s="24" t="str">
        <f>te!A90</f>
        <v>Land CON global</v>
      </c>
    </row>
    <row r="38" spans="1:18" x14ac:dyDescent="0.2">
      <c r="A38" s="18">
        <v>5</v>
      </c>
      <c r="B38" s="14" t="str">
        <f>IF(C$28=1,C38,IF(C$28=2,D38,IF(C$28=3,E38,IF(C$28=4,F38,C38))))</f>
        <v>Building land for single family houses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Land SFH (low)</v>
      </c>
      <c r="L38" s="24" t="str">
        <f>te!A85</f>
        <v>Land SFH (av)</v>
      </c>
      <c r="M38" s="24" t="str">
        <f>te!A86</f>
        <v>Land SFH (up)</v>
      </c>
      <c r="N38" s="24" t="str">
        <f>te!A88</f>
        <v>Land SFH (global)</v>
      </c>
      <c r="O38" s="24" t="str">
        <f>te!A64</f>
        <v>lower</v>
      </c>
      <c r="P38" s="24" t="str">
        <f>te!A65</f>
        <v>average</v>
      </c>
      <c r="Q38" s="24" t="str">
        <f>te!A66</f>
        <v>upper</v>
      </c>
      <c r="R38" s="24" t="str">
        <f>te!A79</f>
        <v>Land SFH global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SFH lower market segment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SFH average market segment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SFH upper market segment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SFH (global)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CON lower market segment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CON average market segment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CON upper market segment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CON global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>
        <f>te!A136</f>
        <v>0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Land SFH lower market segment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Land SFH average market segment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Land SFH upper market segment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Land SFH global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CON lower market segment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CON average market segment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CON upper market segment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Land CON global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Land for private properties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5</v>
      </c>
      <c r="D61" s="33" t="str">
        <f>VLOOKUP(C61,A65:B72,2,0)</f>
        <v>Region of Zurich</v>
      </c>
      <c r="F61" s="33" t="str">
        <f>VLOOKUP(F60,A65:B72,2,FALSE)</f>
        <v>Region of Basel</v>
      </c>
      <c r="G61" s="33" t="str">
        <f>VLOOKUP(G60,A65:B72,2,FALSE)</f>
        <v>Region of Jura</v>
      </c>
    </row>
    <row r="63" spans="1:24" x14ac:dyDescent="0.2">
      <c r="G63" s="236" t="s">
        <v>3928</v>
      </c>
      <c r="H63" s="236"/>
      <c r="I63" s="236"/>
      <c r="J63" s="236"/>
      <c r="K63" s="236"/>
      <c r="L63" s="236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Region of Lake Geneva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Region of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Region of Espace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Region of Basel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Region of Zurich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Region of Eastern Switzerland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Region of the Alps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Region of Southern Switzerland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Canton of Zurich</v>
      </c>
      <c r="F76" s="30">
        <v>5</v>
      </c>
      <c r="G76" s="30">
        <v>12</v>
      </c>
    </row>
    <row r="77" spans="1:24" x14ac:dyDescent="0.2">
      <c r="F77" s="33" t="str">
        <f>VLOOKUP(F76,A79:B215,2,FALSE)</f>
        <v>Canton of Schwyz</v>
      </c>
      <c r="G77" s="33" t="str">
        <f>VLOOKUP(G76,A79:B215,2,FALSE)</f>
        <v>Canton of Basel-Stadt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Canton of Zurich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3888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Canton of Bern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3889</v>
      </c>
    </row>
    <row r="81" spans="1:8" ht="14.25" x14ac:dyDescent="0.2">
      <c r="A81" s="18">
        <v>3</v>
      </c>
      <c r="B81" s="14" t="str">
        <f t="shared" si="15"/>
        <v>Canton of Lucerne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3890</v>
      </c>
    </row>
    <row r="82" spans="1:8" ht="14.25" x14ac:dyDescent="0.2">
      <c r="A82" s="18">
        <f>+A81+1</f>
        <v>4</v>
      </c>
      <c r="B82" s="14" t="str">
        <f t="shared" si="15"/>
        <v>Canton of 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3891</v>
      </c>
    </row>
    <row r="83" spans="1:8" ht="14.25" x14ac:dyDescent="0.2">
      <c r="A83" s="18">
        <f t="shared" ref="A83:A104" si="16">+A82+1</f>
        <v>5</v>
      </c>
      <c r="B83" s="14" t="str">
        <f t="shared" si="15"/>
        <v>Canton of Schwyz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3892</v>
      </c>
    </row>
    <row r="84" spans="1:8" ht="14.25" x14ac:dyDescent="0.2">
      <c r="A84" s="18">
        <f t="shared" si="16"/>
        <v>6</v>
      </c>
      <c r="B84" s="14" t="str">
        <f t="shared" si="15"/>
        <v>Canton of Obwalden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3893</v>
      </c>
    </row>
    <row r="85" spans="1:8" ht="14.25" x14ac:dyDescent="0.2">
      <c r="A85" s="18">
        <f t="shared" si="16"/>
        <v>7</v>
      </c>
      <c r="B85" s="14" t="str">
        <f t="shared" si="15"/>
        <v>Canton of Nidwalden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3894</v>
      </c>
    </row>
    <row r="86" spans="1:8" ht="14.25" x14ac:dyDescent="0.2">
      <c r="A86" s="18">
        <f t="shared" si="16"/>
        <v>8</v>
      </c>
      <c r="B86" s="14" t="str">
        <f t="shared" si="15"/>
        <v>Canton of Glarus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3895</v>
      </c>
    </row>
    <row r="87" spans="1:8" ht="14.25" x14ac:dyDescent="0.2">
      <c r="A87" s="18">
        <f t="shared" si="16"/>
        <v>9</v>
      </c>
      <c r="B87" s="14" t="str">
        <f t="shared" si="15"/>
        <v>Canton of Zug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3896</v>
      </c>
    </row>
    <row r="88" spans="1:8" ht="14.25" x14ac:dyDescent="0.2">
      <c r="A88" s="18">
        <f t="shared" si="16"/>
        <v>10</v>
      </c>
      <c r="B88" s="14" t="str">
        <f t="shared" si="15"/>
        <v>Canton of Fribourg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Canton of Solothurn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3897</v>
      </c>
    </row>
    <row r="90" spans="1:8" ht="14.25" x14ac:dyDescent="0.2">
      <c r="A90" s="18">
        <f t="shared" si="16"/>
        <v>12</v>
      </c>
      <c r="B90" s="14" t="str">
        <f t="shared" si="15"/>
        <v>Canton of Basel-Stadt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3898</v>
      </c>
    </row>
    <row r="91" spans="1:8" ht="14.25" x14ac:dyDescent="0.2">
      <c r="A91" s="18">
        <f t="shared" si="16"/>
        <v>13</v>
      </c>
      <c r="B91" s="14" t="str">
        <f t="shared" si="15"/>
        <v>Canton of Basel-Landschaft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3899</v>
      </c>
    </row>
    <row r="92" spans="1:8" ht="14.25" x14ac:dyDescent="0.2">
      <c r="A92" s="18">
        <f t="shared" si="16"/>
        <v>14</v>
      </c>
      <c r="B92" s="14" t="str">
        <f t="shared" si="15"/>
        <v>Canton of Schaffhausen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3900</v>
      </c>
    </row>
    <row r="93" spans="1:8" ht="14.25" x14ac:dyDescent="0.2">
      <c r="A93" s="18">
        <f t="shared" si="16"/>
        <v>15</v>
      </c>
      <c r="B93" s="14" t="str">
        <f t="shared" si="15"/>
        <v>Canton of Appenzell Ausserrhoden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3901</v>
      </c>
    </row>
    <row r="94" spans="1:8" ht="14.25" x14ac:dyDescent="0.2">
      <c r="A94" s="18">
        <f t="shared" si="16"/>
        <v>16</v>
      </c>
      <c r="B94" s="14" t="str">
        <f t="shared" si="15"/>
        <v>Canton of Appenzell Innerrhoden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3902</v>
      </c>
    </row>
    <row r="95" spans="1:8" ht="14.25" x14ac:dyDescent="0.2">
      <c r="A95" s="18">
        <f t="shared" si="16"/>
        <v>17</v>
      </c>
      <c r="B95" s="14" t="str">
        <f t="shared" si="15"/>
        <v>Canton of Saint Gallen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3903</v>
      </c>
    </row>
    <row r="96" spans="1:8" ht="14.25" x14ac:dyDescent="0.2">
      <c r="A96" s="18">
        <f t="shared" si="16"/>
        <v>18</v>
      </c>
      <c r="B96" s="14" t="str">
        <f t="shared" si="15"/>
        <v>Canton of Graubünden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3904</v>
      </c>
    </row>
    <row r="97" spans="1:8" ht="14.25" x14ac:dyDescent="0.2">
      <c r="A97" s="18">
        <f t="shared" si="16"/>
        <v>19</v>
      </c>
      <c r="B97" s="14" t="str">
        <f t="shared" si="15"/>
        <v>Canton of Aargau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3905</v>
      </c>
    </row>
    <row r="98" spans="1:8" ht="14.25" x14ac:dyDescent="0.2">
      <c r="A98" s="18">
        <f t="shared" si="16"/>
        <v>20</v>
      </c>
      <c r="B98" s="14" t="str">
        <f t="shared" si="15"/>
        <v>Canton of Thurgau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3906</v>
      </c>
    </row>
    <row r="99" spans="1:8" ht="14.25" x14ac:dyDescent="0.2">
      <c r="A99" s="18">
        <f t="shared" si="16"/>
        <v>21</v>
      </c>
      <c r="B99" s="14" t="str">
        <f t="shared" si="15"/>
        <v>Canton of Ticino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3907</v>
      </c>
    </row>
    <row r="100" spans="1:8" ht="14.25" x14ac:dyDescent="0.2">
      <c r="A100" s="18">
        <f t="shared" si="16"/>
        <v>22</v>
      </c>
      <c r="B100" s="14" t="str">
        <f t="shared" si="15"/>
        <v>Canton of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3908</v>
      </c>
    </row>
    <row r="101" spans="1:8" ht="14.25" x14ac:dyDescent="0.2">
      <c r="A101" s="18">
        <f t="shared" si="16"/>
        <v>23</v>
      </c>
      <c r="B101" s="14" t="str">
        <f t="shared" si="15"/>
        <v>Canton of Valais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3909</v>
      </c>
    </row>
    <row r="102" spans="1:8" ht="14.25" x14ac:dyDescent="0.2">
      <c r="A102" s="18">
        <f t="shared" si="16"/>
        <v>24</v>
      </c>
      <c r="B102" s="14" t="str">
        <f t="shared" si="15"/>
        <v>Canton of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3910</v>
      </c>
    </row>
    <row r="103" spans="1:8" ht="14.25" x14ac:dyDescent="0.2">
      <c r="A103" s="18">
        <f t="shared" si="16"/>
        <v>25</v>
      </c>
      <c r="B103" s="14" t="str">
        <f t="shared" si="15"/>
        <v>Canton of Geneva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3911</v>
      </c>
    </row>
    <row r="104" spans="1:8" ht="14.25" x14ac:dyDescent="0.2">
      <c r="A104" s="18">
        <f t="shared" si="16"/>
        <v>26</v>
      </c>
      <c r="B104" s="14" t="str">
        <f t="shared" si="15"/>
        <v>Canton of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3912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5</v>
      </c>
      <c r="F217" s="17">
        <v>3</v>
      </c>
      <c r="G217" s="2" t="str">
        <f>VLOOKUP(F217,$A$220:$M$246,13,FALSE)</f>
        <v>Limmattal (MS)</v>
      </c>
      <c r="H217" s="14">
        <f>VLOOKUP(G217,B110:G215,6,FALSE)</f>
        <v>3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1</v>
      </c>
      <c r="L220" s="37">
        <f>IF(K220&gt;0,K220,"#NV")</f>
        <v>1</v>
      </c>
      <c r="M220" s="14" t="str">
        <f>IF(ISNUMBER(L220),VLOOKUP(L220,A110:B215,2,FALSE),"")</f>
        <v>Zürich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2</v>
      </c>
      <c r="L221" s="37">
        <f t="shared" ref="L221:L242" si="19">IF(K221&gt;0,K221,"#NV")</f>
        <v>2</v>
      </c>
      <c r="M221" s="14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3</v>
      </c>
      <c r="L222" s="37">
        <f t="shared" si="19"/>
        <v>3</v>
      </c>
      <c r="M222" s="14" t="str">
        <f t="shared" si="20"/>
        <v>Limmattal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</v>
      </c>
      <c r="L223" s="37">
        <f t="shared" si="19"/>
        <v>4</v>
      </c>
      <c r="M223" s="14" t="str">
        <f t="shared" si="20"/>
        <v>Knonaueramt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5</v>
      </c>
      <c r="L224" s="37">
        <f t="shared" si="19"/>
        <v>5</v>
      </c>
      <c r="M224" s="14" t="str">
        <f t="shared" si="20"/>
        <v>Zimmerberg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6</v>
      </c>
      <c r="L225" s="37">
        <f t="shared" si="19"/>
        <v>6</v>
      </c>
      <c r="M225" s="14" t="str">
        <f t="shared" si="20"/>
        <v>Pfannenstiel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7</v>
      </c>
      <c r="L226" s="37">
        <f t="shared" si="19"/>
        <v>7</v>
      </c>
      <c r="M226" s="14" t="str">
        <f t="shared" si="20"/>
        <v>Zürcher Oberland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8</v>
      </c>
      <c r="L227" s="37">
        <f t="shared" si="19"/>
        <v>8</v>
      </c>
      <c r="M227" s="14" t="str">
        <f t="shared" si="20"/>
        <v>Winterthur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9</v>
      </c>
      <c r="L228" s="37">
        <f t="shared" si="19"/>
        <v>9</v>
      </c>
      <c r="M228" s="14" t="str">
        <f t="shared" si="20"/>
        <v>Weinland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10</v>
      </c>
      <c r="L229" s="37">
        <f t="shared" si="19"/>
        <v>10</v>
      </c>
      <c r="M229" s="14" t="str">
        <f t="shared" si="20"/>
        <v>Zürcher Unterland (MS)</v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32</v>
      </c>
      <c r="L230" s="37">
        <f t="shared" si="19"/>
        <v>32</v>
      </c>
      <c r="M230" s="14" t="str">
        <f t="shared" si="20"/>
        <v>Einsiedeln (MS)</v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33</v>
      </c>
      <c r="L231" s="37">
        <f t="shared" si="19"/>
        <v>33</v>
      </c>
      <c r="M231" s="14" t="str">
        <f t="shared" si="20"/>
        <v>March (MS)</v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36</v>
      </c>
      <c r="L232" s="37">
        <f t="shared" si="19"/>
        <v>36</v>
      </c>
      <c r="M232" s="14" t="str">
        <f t="shared" si="20"/>
        <v>Glarn. Mittel/Unterl. (MS)</v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38</v>
      </c>
      <c r="L233" s="37">
        <f t="shared" si="19"/>
        <v>38</v>
      </c>
      <c r="M233" s="14" t="str">
        <f t="shared" si="20"/>
        <v>Zug (MS)</v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50</v>
      </c>
      <c r="L234" s="37">
        <f t="shared" si="19"/>
        <v>50</v>
      </c>
      <c r="M234" s="14" t="str">
        <f t="shared" si="20"/>
        <v>Schaffhausen (MS)</v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57</v>
      </c>
      <c r="L235" s="37">
        <f t="shared" si="19"/>
        <v>57</v>
      </c>
      <c r="M235" s="14" t="str">
        <f t="shared" si="20"/>
        <v>Linthgebiet (MS)</v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71</v>
      </c>
      <c r="L236" s="37">
        <f t="shared" si="19"/>
        <v>71</v>
      </c>
      <c r="M236" s="14" t="str">
        <f t="shared" si="20"/>
        <v>Brugg/Zurzach (MS)</v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72</v>
      </c>
      <c r="L237" s="37">
        <f t="shared" si="19"/>
        <v>72</v>
      </c>
      <c r="M237" s="14" t="str">
        <f t="shared" si="20"/>
        <v>Baden (MS)</v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73</v>
      </c>
      <c r="L238" s="37">
        <f t="shared" si="19"/>
        <v>73</v>
      </c>
      <c r="M238" s="14" t="str">
        <f t="shared" si="20"/>
        <v>Rohrdorf/Mutsch. (MS)</v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74</v>
      </c>
      <c r="L239" s="37">
        <f t="shared" si="19"/>
        <v>74</v>
      </c>
      <c r="M239" s="14" t="str">
        <f t="shared" si="20"/>
        <v>Freiamt (MS)</v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Yes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No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Yes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No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Yes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No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Yes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No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Yes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No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3850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3831</v>
      </c>
      <c r="I310" s="18" t="s">
        <v>3831</v>
      </c>
      <c r="J310" s="18" t="s">
        <v>3831</v>
      </c>
      <c r="K310" s="18" t="s">
        <v>3831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3832</v>
      </c>
      <c r="I311" s="18" t="s">
        <v>3832</v>
      </c>
      <c r="J311" s="18" t="s">
        <v>3832</v>
      </c>
      <c r="K311" s="18" t="s">
        <v>3832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3833</v>
      </c>
      <c r="I312" s="18" t="s">
        <v>3833</v>
      </c>
      <c r="J312" s="18" t="s">
        <v>3833</v>
      </c>
      <c r="K312" s="18" t="s">
        <v>3833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3834</v>
      </c>
      <c r="I313" s="18" t="s">
        <v>3834</v>
      </c>
      <c r="J313" s="18" t="s">
        <v>3834</v>
      </c>
      <c r="K313" s="18" t="s">
        <v>3834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3835</v>
      </c>
      <c r="I314" s="18" t="s">
        <v>3835</v>
      </c>
      <c r="J314" s="18" t="s">
        <v>3835</v>
      </c>
      <c r="K314" s="18" t="s">
        <v>3835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3836</v>
      </c>
      <c r="I315" s="18" t="s">
        <v>3836</v>
      </c>
      <c r="J315" s="18" t="s">
        <v>3836</v>
      </c>
      <c r="K315" s="18" t="s">
        <v>3836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3837</v>
      </c>
      <c r="I316" s="18" t="s">
        <v>3837</v>
      </c>
      <c r="J316" s="18" t="s">
        <v>3837</v>
      </c>
      <c r="K316" s="18" t="s">
        <v>3837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3838</v>
      </c>
      <c r="I317" s="18" t="s">
        <v>3838</v>
      </c>
      <c r="J317" s="18" t="s">
        <v>3838</v>
      </c>
      <c r="K317" s="18" t="s">
        <v>3838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3839</v>
      </c>
      <c r="I318" s="18" t="s">
        <v>3839</v>
      </c>
      <c r="J318" s="18" t="s">
        <v>3839</v>
      </c>
      <c r="K318" s="18" t="s">
        <v>3839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3840</v>
      </c>
      <c r="I319" s="18" t="s">
        <v>3840</v>
      </c>
      <c r="J319" s="18" t="s">
        <v>3840</v>
      </c>
      <c r="K319" s="18" t="s">
        <v>3840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3841</v>
      </c>
      <c r="I320" s="18" t="s">
        <v>3841</v>
      </c>
      <c r="J320" s="18" t="s">
        <v>3841</v>
      </c>
      <c r="K320" s="18" t="s">
        <v>3841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3842</v>
      </c>
      <c r="I321" s="18" t="s">
        <v>3842</v>
      </c>
      <c r="J321" s="18" t="s">
        <v>3842</v>
      </c>
      <c r="K321" s="18" t="s">
        <v>3842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3843</v>
      </c>
      <c r="I323" s="18" t="s">
        <v>3843</v>
      </c>
      <c r="J323" s="18" t="s">
        <v>3843</v>
      </c>
      <c r="K323" s="18" t="s">
        <v>3843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3844</v>
      </c>
      <c r="I324" s="18" t="s">
        <v>3844</v>
      </c>
      <c r="J324" s="18" t="s">
        <v>3844</v>
      </c>
      <c r="K324" s="18" t="s">
        <v>3844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3845</v>
      </c>
      <c r="I325" s="18" t="s">
        <v>3845</v>
      </c>
      <c r="J325" s="18" t="s">
        <v>3845</v>
      </c>
      <c r="K325" s="18" t="s">
        <v>3845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3846</v>
      </c>
      <c r="I326" s="18" t="s">
        <v>3846</v>
      </c>
      <c r="J326" s="18" t="s">
        <v>3846</v>
      </c>
      <c r="K326" s="18" t="s">
        <v>3846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3847</v>
      </c>
      <c r="I327" s="18" t="s">
        <v>3847</v>
      </c>
      <c r="J327" s="18" t="s">
        <v>3847</v>
      </c>
      <c r="K327" s="18" t="s">
        <v>3847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3848</v>
      </c>
      <c r="I328" s="18" t="s">
        <v>3848</v>
      </c>
      <c r="J328" s="18" t="s">
        <v>3848</v>
      </c>
      <c r="K328" s="18" t="s">
        <v>3848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3849</v>
      </c>
      <c r="I329" s="18" t="s">
        <v>3849</v>
      </c>
      <c r="J329" s="18" t="s">
        <v>3849</v>
      </c>
      <c r="K329" s="18" t="s">
        <v>3849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3851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99"/>
  <sheetViews>
    <sheetView workbookViewId="0">
      <selection activeCell="X18" sqref="X18"/>
    </sheetView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Switzerland, 3rd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Index: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10" t="str">
        <f>te!A61</f>
        <v>Index series Switzerland (1st quarter 2000 = 100, quarterly series)</v>
      </c>
      <c r="D11" s="210"/>
      <c r="E11" s="210"/>
      <c r="F11" s="210"/>
      <c r="G11" s="210"/>
      <c r="H11" s="210"/>
      <c r="I11" s="210"/>
      <c r="J11" s="210"/>
      <c r="K11" s="210"/>
      <c r="L11" s="90"/>
      <c r="M11" s="210" t="str">
        <f>te!A60</f>
        <v>Index series Switzerland (average 1985 = 100, annual series)</v>
      </c>
      <c r="N11" s="210"/>
      <c r="O11" s="210"/>
      <c r="P11" s="210"/>
      <c r="Q11" s="210"/>
      <c r="R11" s="210"/>
      <c r="S11" s="210"/>
      <c r="T11" s="210"/>
      <c r="U11" s="210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11" t="str">
        <f>C54</f>
        <v>Condominiums CON</v>
      </c>
      <c r="D13" s="211"/>
      <c r="E13" s="211"/>
      <c r="F13" s="211"/>
      <c r="G13" s="211"/>
      <c r="H13" s="211"/>
      <c r="I13" s="211"/>
      <c r="J13" s="211"/>
      <c r="K13" s="211"/>
      <c r="L13" s="90"/>
      <c r="M13" s="211" t="str">
        <f>M54</f>
        <v>Condominiums CON</v>
      </c>
      <c r="N13" s="211"/>
      <c r="O13" s="211"/>
      <c r="P13" s="211"/>
      <c r="Q13" s="211"/>
      <c r="R13" s="211"/>
      <c r="S13" s="211"/>
      <c r="T13" s="211"/>
      <c r="U13" s="211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13" t="str">
        <f>te!$A$11</f>
        <v>Source: Transaction price indexes Fahrländer Partner.</v>
      </c>
      <c r="D33" s="213"/>
      <c r="E33" s="213"/>
      <c r="F33" s="213"/>
      <c r="G33" s="213"/>
      <c r="H33" s="213"/>
      <c r="I33" s="10"/>
      <c r="J33" s="10"/>
      <c r="K33" s="10"/>
      <c r="L33" s="11"/>
      <c r="M33" s="213" t="str">
        <f>te!$A$11</f>
        <v>Source: Transaction price indexes Fahrländer Partner.</v>
      </c>
      <c r="N33" s="213"/>
      <c r="O33" s="213"/>
      <c r="P33" s="213"/>
      <c r="Q33" s="213"/>
      <c r="R33" s="213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24" t="str">
        <f>E55</f>
        <v>Market segment</v>
      </c>
      <c r="F36" s="224"/>
      <c r="G36" s="224"/>
      <c r="H36" s="224"/>
      <c r="I36" s="224"/>
      <c r="J36" s="113"/>
      <c r="K36" s="113"/>
      <c r="L36" s="22"/>
      <c r="M36" s="190"/>
      <c r="N36" s="109"/>
      <c r="O36" s="215" t="str">
        <f>O55</f>
        <v>Market segment</v>
      </c>
      <c r="P36" s="215"/>
      <c r="Q36" s="215"/>
      <c r="R36" s="215"/>
      <c r="S36" s="215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>lower</v>
      </c>
      <c r="F37" s="113"/>
      <c r="G37" s="113" t="str">
        <f t="shared" ref="G37:I37" si="0">F56</f>
        <v>average</v>
      </c>
      <c r="H37" s="113"/>
      <c r="I37" s="113" t="str">
        <f t="shared" si="0"/>
        <v>upper</v>
      </c>
      <c r="J37" s="113"/>
      <c r="K37" s="113" t="str">
        <f>J56</f>
        <v>CON global</v>
      </c>
      <c r="L37" s="22"/>
      <c r="M37" s="22"/>
      <c r="N37" s="10"/>
      <c r="O37" s="126" t="str">
        <f>N56</f>
        <v>lower</v>
      </c>
      <c r="P37" s="100"/>
      <c r="Q37" s="126" t="str">
        <f>P56</f>
        <v>average</v>
      </c>
      <c r="R37" s="100"/>
      <c r="S37" s="126" t="str">
        <f>R56</f>
        <v>upper</v>
      </c>
      <c r="T37" s="100"/>
      <c r="U37" s="126" t="str">
        <f>T56</f>
        <v>CON global</v>
      </c>
    </row>
    <row r="38" spans="1:79" ht="15" customHeight="1" x14ac:dyDescent="0.2">
      <c r="B38" s="87"/>
      <c r="C38" s="221" t="str">
        <f>C141</f>
        <v>2020:2 - 2020:3</v>
      </c>
      <c r="D38" s="221"/>
      <c r="E38" s="114">
        <f>E141</f>
        <v>1.5179779126137438E-2</v>
      </c>
      <c r="F38" s="115"/>
      <c r="G38" s="114">
        <f>G141</f>
        <v>1.2980701816971862E-2</v>
      </c>
      <c r="H38" s="115"/>
      <c r="I38" s="114">
        <f>I141</f>
        <v>-3.7206989857344386E-2</v>
      </c>
      <c r="J38" s="114"/>
      <c r="K38" s="114">
        <f>K141</f>
        <v>-1.160172272074611E-2</v>
      </c>
      <c r="L38" s="22"/>
      <c r="M38" s="221" t="str">
        <f>M93</f>
        <v>2018 - 2019</v>
      </c>
      <c r="N38" s="221"/>
      <c r="O38" s="114">
        <f>O93</f>
        <v>2.3335815980229713E-2</v>
      </c>
      <c r="P38" s="114"/>
      <c r="Q38" s="114">
        <f t="shared" ref="Q38:U38" si="1">Q93</f>
        <v>2.5105841257740957E-2</v>
      </c>
      <c r="R38" s="114"/>
      <c r="S38" s="114">
        <f t="shared" si="1"/>
        <v>0.10458534417504395</v>
      </c>
      <c r="T38" s="114"/>
      <c r="U38" s="114">
        <f t="shared" si="1"/>
        <v>6.1974293805338032E-2</v>
      </c>
    </row>
    <row r="39" spans="1:79" ht="15" customHeight="1" x14ac:dyDescent="0.2">
      <c r="B39" s="87"/>
      <c r="C39" s="221" t="str">
        <f>C142</f>
        <v>2019:3 - 2020:3</v>
      </c>
      <c r="D39" s="221"/>
      <c r="E39" s="114">
        <f>E142</f>
        <v>2.6754655293846463E-2</v>
      </c>
      <c r="F39" s="115"/>
      <c r="G39" s="114">
        <f>G142</f>
        <v>3.5103549399237322E-2</v>
      </c>
      <c r="H39" s="115"/>
      <c r="I39" s="114">
        <f>I142</f>
        <v>2.5541513205624922E-2</v>
      </c>
      <c r="J39" s="114"/>
      <c r="K39" s="114">
        <f>K142</f>
        <v>2.9442025179676534E-2</v>
      </c>
      <c r="L39" s="22"/>
      <c r="M39" s="221" t="str">
        <f>M94</f>
        <v>2014 - 2019</v>
      </c>
      <c r="N39" s="221"/>
      <c r="O39" s="114">
        <f>O94</f>
        <v>0.12950396105905759</v>
      </c>
      <c r="P39" s="114"/>
      <c r="Q39" s="114">
        <f t="shared" ref="Q39:U39" si="2">Q94</f>
        <v>6.1221648659125938E-2</v>
      </c>
      <c r="R39" s="114"/>
      <c r="S39" s="114">
        <f t="shared" si="2"/>
        <v>-6.9239413216243828E-2</v>
      </c>
      <c r="T39" s="114"/>
      <c r="U39" s="114">
        <f t="shared" si="2"/>
        <v>6.1281553480241335E-4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12" t="str">
        <f>C144</f>
        <v>Source: Transaction price indexes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te!A11</f>
        <v>Source: Transaction price indexes Fahrländer Partner.</v>
      </c>
      <c r="N41" s="222"/>
      <c r="O41" s="222"/>
      <c r="P41" s="222"/>
      <c r="Q41" s="222"/>
      <c r="R41" s="222"/>
      <c r="S41" s="222"/>
      <c r="T41" s="222"/>
      <c r="U41" s="222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18"/>
      <c r="N42" s="218"/>
      <c r="O42" s="218"/>
      <c r="P42" s="218"/>
      <c r="Q42" s="218"/>
      <c r="R42" s="218"/>
      <c r="S42" s="218"/>
      <c r="T42" s="218"/>
      <c r="U42" s="218"/>
      <c r="V42" s="80"/>
    </row>
    <row r="43" spans="1:79" ht="60" customHeight="1" x14ac:dyDescent="0.2">
      <c r="B43" s="85"/>
      <c r="C43" s="219"/>
      <c r="D43" s="219"/>
      <c r="E43" s="219"/>
      <c r="F43" s="219"/>
      <c r="G43" s="219"/>
      <c r="H43" s="219"/>
      <c r="I43" s="219"/>
      <c r="J43" s="219"/>
      <c r="K43" s="21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09" t="s">
        <v>56</v>
      </c>
      <c r="D45" s="209"/>
      <c r="E45" s="209"/>
      <c r="F45" s="209" t="str">
        <f>te!A12</f>
        <v>Transaction price and building land indexes for private property</v>
      </c>
      <c r="G45" s="209"/>
      <c r="H45" s="209"/>
      <c r="I45" s="209"/>
      <c r="J45" s="209"/>
      <c r="K45" s="140"/>
      <c r="L45" s="85"/>
      <c r="M45" s="85"/>
      <c r="N45" s="85"/>
      <c r="O45" s="85"/>
      <c r="P45" s="85"/>
      <c r="Q45" s="85"/>
      <c r="R45" s="85"/>
      <c r="S45" s="85"/>
      <c r="T45" s="223" t="str">
        <f>hi!$G$5</f>
        <v>3rd quarter 2020</v>
      </c>
      <c r="U45" s="223"/>
      <c r="V45" s="146"/>
    </row>
    <row r="46" spans="1:79" ht="9.9499999999999993" customHeight="1" x14ac:dyDescent="0.2">
      <c r="B46" s="85"/>
      <c r="C46" s="209" t="s">
        <v>0</v>
      </c>
      <c r="D46" s="209"/>
      <c r="E46" s="209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>CON (low)</v>
      </c>
      <c r="F51" s="175"/>
      <c r="G51" s="174" t="str">
        <f>VLOOKUP(hi!$C$33,hi!$A$34:$N$38,12,FALSE)</f>
        <v>CON (av)</v>
      </c>
      <c r="H51" s="175"/>
      <c r="I51" s="174" t="str">
        <f>VLOOKUP(hi!$C$33,hi!$A$34:$N$38,13,FALSE)</f>
        <v>CON (up)</v>
      </c>
      <c r="J51" s="175"/>
      <c r="K51" s="176" t="str">
        <f>VLOOKUP(hi!$C$33,hi!$A$34:$N$38,14,FALSE)</f>
        <v>CON (global)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10" t="str">
        <f>te!A61</f>
        <v>Index series Switzerland (1st quarter 2000 = 100, quarterly series)</v>
      </c>
      <c r="D53" s="210"/>
      <c r="E53" s="210"/>
      <c r="F53" s="210"/>
      <c r="G53" s="210"/>
      <c r="H53" s="210"/>
      <c r="I53" s="210"/>
      <c r="J53" s="210"/>
      <c r="K53" s="210"/>
      <c r="L53" s="86"/>
      <c r="M53" s="210" t="str">
        <f>te!A60</f>
        <v>Index series Switzerland (average 1985 = 100, annual series)</v>
      </c>
      <c r="N53" s="210"/>
      <c r="O53" s="210"/>
      <c r="P53" s="210"/>
      <c r="Q53" s="210"/>
      <c r="R53" s="210"/>
      <c r="S53" s="210"/>
      <c r="T53" s="210"/>
      <c r="U53" s="210"/>
      <c r="V53" s="11"/>
    </row>
    <row r="54" spans="1:104" ht="15" customHeight="1" x14ac:dyDescent="0.2">
      <c r="B54" s="12"/>
      <c r="C54" s="214" t="str">
        <f>VLOOKUP(hi!C33,hi!A34:B38,2,FALSE)</f>
        <v>Condominiums CON</v>
      </c>
      <c r="D54" s="214"/>
      <c r="E54" s="214"/>
      <c r="F54" s="214"/>
      <c r="G54" s="214"/>
      <c r="H54" s="214"/>
      <c r="I54" s="214"/>
      <c r="J54" s="214"/>
      <c r="K54" s="214"/>
      <c r="L54" s="86"/>
      <c r="M54" s="214" t="str">
        <f>C54</f>
        <v>Condominiums CON</v>
      </c>
      <c r="N54" s="214"/>
      <c r="O54" s="214"/>
      <c r="P54" s="214"/>
      <c r="Q54" s="214"/>
      <c r="R54" s="214"/>
      <c r="S54" s="214"/>
      <c r="T54" s="214"/>
      <c r="U54" s="214"/>
      <c r="V54" s="11"/>
    </row>
    <row r="55" spans="1:104" s="103" customFormat="1" ht="15" customHeight="1" x14ac:dyDescent="0.2">
      <c r="A55" s="99"/>
      <c r="B55" s="100"/>
      <c r="C55" s="124"/>
      <c r="D55" s="124"/>
      <c r="E55" s="215" t="str">
        <f>IF(hi!C33=3,"",te!A63)</f>
        <v>Market segment</v>
      </c>
      <c r="F55" s="215"/>
      <c r="G55" s="215"/>
      <c r="H55" s="215"/>
      <c r="I55" s="215"/>
      <c r="J55" s="192"/>
      <c r="K55" s="192"/>
      <c r="L55" s="100"/>
      <c r="M55" s="124"/>
      <c r="N55" s="122"/>
      <c r="O55" s="215" t="str">
        <f>E55</f>
        <v>Market segment</v>
      </c>
      <c r="P55" s="215"/>
      <c r="Q55" s="215"/>
      <c r="R55" s="215"/>
      <c r="S55" s="215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7" t="str">
        <f>VLOOKUP(hi!$C$33,hi!$A$34:$R$38,15,FALSE)</f>
        <v>lower</v>
      </c>
      <c r="E56" s="217"/>
      <c r="F56" s="217" t="str">
        <f>VLOOKUP(hi!$C$33,hi!$A$34:$R$38,16,FALSE)</f>
        <v>average</v>
      </c>
      <c r="G56" s="217"/>
      <c r="H56" s="217" t="str">
        <f>VLOOKUP(hi!$C$33,hi!$A$34:$R$38,17,FALSE)</f>
        <v>upper</v>
      </c>
      <c r="I56" s="217"/>
      <c r="J56" s="227" t="str">
        <f>VLOOKUP(hi!$C$33,hi!$A$34:$R$38,18,FALSE)</f>
        <v>CON global</v>
      </c>
      <c r="K56" s="227"/>
      <c r="L56" s="100"/>
      <c r="M56" s="124"/>
      <c r="N56" s="216" t="str">
        <f>D56</f>
        <v>lower</v>
      </c>
      <c r="O56" s="216"/>
      <c r="P56" s="216" t="str">
        <f>F56</f>
        <v>average</v>
      </c>
      <c r="Q56" s="216"/>
      <c r="R56" s="216" t="str">
        <f>H56</f>
        <v>upper</v>
      </c>
      <c r="S56" s="216"/>
      <c r="T56" s="216" t="str">
        <f>J56</f>
        <v>CON global</v>
      </c>
      <c r="U56" s="216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>
        <f>VLOOKUP(CONCATENATE(E$52,"_Qu_","CH"),fpre_reg_dat!$A$2:$CV$4224,CH!$B57,0)</f>
        <v>100</v>
      </c>
      <c r="F57" s="120"/>
      <c r="G57" s="120">
        <f>VLOOKUP(CONCATENATE(G$52,"_Qu_","CH"),fpre_reg_dat!$A$2:$CV$4224,CH!$B57,0)</f>
        <v>100</v>
      </c>
      <c r="H57" s="120"/>
      <c r="I57" s="120">
        <f>VLOOKUP(CONCATENATE(I$52,"_Qu_","CH"),fpre_reg_dat!$A$2:$CV$4224,CH!$B57,0)</f>
        <v>100</v>
      </c>
      <c r="J57" s="120"/>
      <c r="K57" s="120">
        <f>VLOOKUP(CONCATENATE(K$52,"_Qu_","CH"),fpre_reg_dat!$A$2:$CV$4224,CH!$B57,0)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VLOOKUP(CONCATENATE(E$52,"_Ja_","CH"),fpre_reg_dat!$A$2:$CV$4224,CH!$L57,0)</f>
        <v>100</v>
      </c>
      <c r="P57" s="123"/>
      <c r="Q57" s="123">
        <f>VLOOKUP(CONCATENATE(G$52,"_Ja_","CH"),fpre_reg_dat!$A$2:$CV$4224,CH!$L57,0)</f>
        <v>100</v>
      </c>
      <c r="R57" s="123"/>
      <c r="S57" s="123">
        <f>VLOOKUP(CONCATENATE(I$52,"_Ja_","CH"),fpre_reg_dat!$A$2:$CV$4224,CH!$L57,0)</f>
        <v>100</v>
      </c>
      <c r="T57" s="123"/>
      <c r="U57" s="123">
        <f>VLOOKUP(CONCATENATE(K$52,"_Ja_","CH"),fpre_reg_dat!$A$2:$CV$4224,CH!$L57,0)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VLOOKUP(CONCATENATE(E$52,"_Qu_","CH"),fpre_reg_dat!$A$2:$CV$4224,CH!$B58,0)</f>
        <v>101.17549766576883</v>
      </c>
      <c r="F58" s="120"/>
      <c r="G58" s="120">
        <f>VLOOKUP(CONCATENATE(G$52,"_Qu_","CH"),fpre_reg_dat!$A$2:$CV$4224,CH!$B58,0)</f>
        <v>101.68358236710861</v>
      </c>
      <c r="H58" s="120"/>
      <c r="I58" s="120">
        <f>VLOOKUP(CONCATENATE(I$52,"_Qu_","CH"),fpre_reg_dat!$A$2:$CV$4224,CH!$B58,0)</f>
        <v>102.39404273071031</v>
      </c>
      <c r="J58" s="120"/>
      <c r="K58" s="120">
        <f>VLOOKUP(CONCATENATE(K$52,"_Qu_","CH"),fpre_reg_dat!$A$2:$CV$4224,CH!$B58,0)</f>
        <v>101.97314392513235</v>
      </c>
      <c r="L58" s="104">
        <f>+L57+1</f>
        <v>6</v>
      </c>
      <c r="M58" s="118">
        <f t="shared" ref="M58:M80" si="3">+M57+1</f>
        <v>1986</v>
      </c>
      <c r="N58" s="119"/>
      <c r="O58" s="115">
        <f>VLOOKUP(CONCATENATE(E$52,"_Ja_","CH"),fpre_reg_dat!$A$2:$CV$4224,CH!$L58,0)</f>
        <v>102.95517751400018</v>
      </c>
      <c r="P58" s="120"/>
      <c r="Q58" s="120">
        <f>VLOOKUP(CONCATENATE(G$52,"_Ja_","CH"),fpre_reg_dat!$A$2:$CV$4224,CH!$L58,0)</f>
        <v>106.12963497481761</v>
      </c>
      <c r="R58" s="120"/>
      <c r="S58" s="120">
        <f>VLOOKUP(CONCATENATE(I$52,"_Ja_","CH"),fpre_reg_dat!$A$2:$CV$4224,CH!$L58,0)</f>
        <v>98.812504325169243</v>
      </c>
      <c r="T58" s="120"/>
      <c r="U58" s="120">
        <f>VLOOKUP(CONCATENATE(K$52,"_Ja_","CH"),fpre_reg_dat!$A$2:$CV$4224,CH!$L58,0)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4">+B58+1</f>
        <v>7</v>
      </c>
      <c r="C59" s="118" t="s">
        <v>18</v>
      </c>
      <c r="D59" s="119"/>
      <c r="E59" s="115">
        <f>VLOOKUP(CONCATENATE(E$52,"_Qu_","CH"),fpre_reg_dat!$A$2:$CV$4224,CH!$B59,0)</f>
        <v>100.89578028257407</v>
      </c>
      <c r="F59" s="120"/>
      <c r="G59" s="120">
        <f>VLOOKUP(CONCATENATE(G$52,"_Qu_","CH"),fpre_reg_dat!$A$2:$CV$4224,CH!$B59,0)</f>
        <v>102.10272852257567</v>
      </c>
      <c r="H59" s="120"/>
      <c r="I59" s="120">
        <f>VLOOKUP(CONCATENATE(I$52,"_Qu_","CH"),fpre_reg_dat!$A$2:$CV$4224,CH!$B59,0)</f>
        <v>102.87401587622303</v>
      </c>
      <c r="J59" s="120"/>
      <c r="K59" s="120">
        <f>VLOOKUP(CONCATENATE(K$52,"_Qu_","CH"),fpre_reg_dat!$A$2:$CV$4224,CH!$B59,0)</f>
        <v>102.33651058026147</v>
      </c>
      <c r="L59" s="104">
        <f t="shared" ref="L59:L91" si="5">+L58+1</f>
        <v>7</v>
      </c>
      <c r="M59" s="118">
        <f t="shared" si="3"/>
        <v>1987</v>
      </c>
      <c r="N59" s="119"/>
      <c r="O59" s="115">
        <f>VLOOKUP(CONCATENATE(E$52,"_Ja_","CH"),fpre_reg_dat!$A$2:$CV$4224,CH!$L59,0)</f>
        <v>99.62245056791123</v>
      </c>
      <c r="P59" s="120"/>
      <c r="Q59" s="120">
        <f>VLOOKUP(CONCATENATE(G$52,"_Ja_","CH"),fpre_reg_dat!$A$2:$CV$4224,CH!$L59,0)</f>
        <v>107.95573433493668</v>
      </c>
      <c r="R59" s="120"/>
      <c r="S59" s="120">
        <f>VLOOKUP(CONCATENATE(I$52,"_Ja_","CH"),fpre_reg_dat!$A$2:$CV$4224,CH!$L59,0)</f>
        <v>97.024977781592398</v>
      </c>
      <c r="T59" s="120"/>
      <c r="U59" s="120">
        <f>VLOOKUP(CONCATENATE(K$52,"_Ja_","CH"),fpre_reg_dat!$A$2:$CV$4224,CH!$L59,0)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4"/>
        <v>8</v>
      </c>
      <c r="C60" s="118" t="s">
        <v>19</v>
      </c>
      <c r="D60" s="119"/>
      <c r="E60" s="115">
        <f>VLOOKUP(CONCATENATE(E$52,"_Qu_","CH"),fpre_reg_dat!$A$2:$CV$4224,CH!$B60,0)</f>
        <v>97.923350563339355</v>
      </c>
      <c r="F60" s="120"/>
      <c r="G60" s="120">
        <f>VLOOKUP(CONCATENATE(G$52,"_Qu_","CH"),fpre_reg_dat!$A$2:$CV$4224,CH!$B60,0)</f>
        <v>99.872014460983451</v>
      </c>
      <c r="H60" s="120"/>
      <c r="I60" s="120">
        <f>VLOOKUP(CONCATENATE(I$52,"_Qu_","CH"),fpre_reg_dat!$A$2:$CV$4224,CH!$B60,0)</f>
        <v>100.8534158362887</v>
      </c>
      <c r="J60" s="120"/>
      <c r="K60" s="120">
        <f>VLOOKUP(CONCATENATE(K$52,"_Qu_","CH"),fpre_reg_dat!$A$2:$CV$4224,CH!$B60,0)</f>
        <v>100.11871893501423</v>
      </c>
      <c r="L60" s="104">
        <f t="shared" si="5"/>
        <v>8</v>
      </c>
      <c r="M60" s="118">
        <f t="shared" si="3"/>
        <v>1988</v>
      </c>
      <c r="N60" s="119"/>
      <c r="O60" s="115">
        <f>VLOOKUP(CONCATENATE(E$52,"_Ja_","CH"),fpre_reg_dat!$A$2:$CV$4224,CH!$L60,0)</f>
        <v>107.74319263275854</v>
      </c>
      <c r="P60" s="120"/>
      <c r="Q60" s="120">
        <f>VLOOKUP(CONCATENATE(G$52,"_Ja_","CH"),fpre_reg_dat!$A$2:$CV$4224,CH!$L60,0)</f>
        <v>119.65394802383149</v>
      </c>
      <c r="R60" s="120"/>
      <c r="S60" s="120">
        <f>VLOOKUP(CONCATENATE(I$52,"_Ja_","CH"),fpre_reg_dat!$A$2:$CV$4224,CH!$L60,0)</f>
        <v>113.04667371777239</v>
      </c>
      <c r="T60" s="120"/>
      <c r="U60" s="120">
        <f>VLOOKUP(CONCATENATE(K$52,"_Ja_","CH"),fpre_reg_dat!$A$2:$CV$4224,CH!$L60,0)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4"/>
        <v>9</v>
      </c>
      <c r="C61" s="118" t="s">
        <v>20</v>
      </c>
      <c r="D61" s="119"/>
      <c r="E61" s="115">
        <f>VLOOKUP(CONCATENATE(E$52,"_Qu_","CH"),fpre_reg_dat!$A$2:$CV$4224,CH!$B61,0)</f>
        <v>98.703511920805809</v>
      </c>
      <c r="F61" s="120"/>
      <c r="G61" s="120">
        <f>VLOOKUP(CONCATENATE(G$52,"_Qu_","CH"),fpre_reg_dat!$A$2:$CV$4224,CH!$B61,0)</f>
        <v>101.24022098800339</v>
      </c>
      <c r="H61" s="120"/>
      <c r="I61" s="120">
        <f>VLOOKUP(CONCATENATE(I$52,"_Qu_","CH"),fpre_reg_dat!$A$2:$CV$4224,CH!$B61,0)</f>
        <v>102.07247109632618</v>
      </c>
      <c r="J61" s="120"/>
      <c r="K61" s="120">
        <f>VLOOKUP(CONCATENATE(K$52,"_Qu_","CH"),fpre_reg_dat!$A$2:$CV$4224,CH!$B61,0)</f>
        <v>101.34072797713576</v>
      </c>
      <c r="L61" s="104">
        <f t="shared" si="5"/>
        <v>9</v>
      </c>
      <c r="M61" s="118">
        <f t="shared" si="3"/>
        <v>1989</v>
      </c>
      <c r="N61" s="119"/>
      <c r="O61" s="115">
        <f>VLOOKUP(CONCATENATE(E$52,"_Ja_","CH"),fpre_reg_dat!$A$2:$CV$4224,CH!$L61,0)</f>
        <v>114.23770417578606</v>
      </c>
      <c r="P61" s="120"/>
      <c r="Q61" s="120">
        <f>VLOOKUP(CONCATENATE(G$52,"_Ja_","CH"),fpre_reg_dat!$A$2:$CV$4224,CH!$L61,0)</f>
        <v>125.50405290090245</v>
      </c>
      <c r="R61" s="120"/>
      <c r="S61" s="120">
        <f>VLOOKUP(CONCATENATE(I$52,"_Ja_","CH"),fpre_reg_dat!$A$2:$CV$4224,CH!$L61,0)</f>
        <v>128.47468289959235</v>
      </c>
      <c r="T61" s="120"/>
      <c r="U61" s="120">
        <f>VLOOKUP(CONCATENATE(K$52,"_Ja_","CH"),fpre_reg_dat!$A$2:$CV$4224,CH!$L61,0)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4"/>
        <v>10</v>
      </c>
      <c r="C62" s="118" t="s">
        <v>21</v>
      </c>
      <c r="D62" s="119"/>
      <c r="E62" s="115">
        <f>VLOOKUP(CONCATENATE(E$52,"_Qu_","CH"),fpre_reg_dat!$A$2:$CV$4224,CH!$B62,0)</f>
        <v>99.175024793179844</v>
      </c>
      <c r="F62" s="120"/>
      <c r="G62" s="120">
        <f>VLOOKUP(CONCATENATE(G$52,"_Qu_","CH"),fpre_reg_dat!$A$2:$CV$4224,CH!$B62,0)</f>
        <v>102.15897029865377</v>
      </c>
      <c r="H62" s="120"/>
      <c r="I62" s="120">
        <f>VLOOKUP(CONCATENATE(I$52,"_Qu_","CH"),fpre_reg_dat!$A$2:$CV$4224,CH!$B62,0)</f>
        <v>103.31530591612321</v>
      </c>
      <c r="J62" s="120"/>
      <c r="K62" s="120">
        <f>VLOOKUP(CONCATENATE(K$52,"_Qu_","CH"),fpre_reg_dat!$A$2:$CV$4224,CH!$B62,0)</f>
        <v>102.36507482318389</v>
      </c>
      <c r="L62" s="104">
        <f t="shared" si="5"/>
        <v>10</v>
      </c>
      <c r="M62" s="118">
        <f t="shared" si="3"/>
        <v>1990</v>
      </c>
      <c r="N62" s="119"/>
      <c r="O62" s="115">
        <f>VLOOKUP(CONCATENATE(E$52,"_Ja_","CH"),fpre_reg_dat!$A$2:$CV$4224,CH!$L62,0)</f>
        <v>123.74903320611527</v>
      </c>
      <c r="P62" s="120"/>
      <c r="Q62" s="120">
        <f>VLOOKUP(CONCATENATE(G$52,"_Ja_","CH"),fpre_reg_dat!$A$2:$CV$4224,CH!$L62,0)</f>
        <v>129.67727885495461</v>
      </c>
      <c r="R62" s="120"/>
      <c r="S62" s="120">
        <f>VLOOKUP(CONCATENATE(I$52,"_Ja_","CH"),fpre_reg_dat!$A$2:$CV$4224,CH!$L62,0)</f>
        <v>125.30067509971217</v>
      </c>
      <c r="T62" s="120"/>
      <c r="U62" s="120">
        <f>VLOOKUP(CONCATENATE(K$52,"_Ja_","CH"),fpre_reg_dat!$A$2:$CV$4224,CH!$L62,0)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4"/>
        <v>11</v>
      </c>
      <c r="C63" s="118" t="s">
        <v>22</v>
      </c>
      <c r="D63" s="119"/>
      <c r="E63" s="115">
        <f>VLOOKUP(CONCATENATE(E$52,"_Qu_","CH"),fpre_reg_dat!$A$2:$CV$4224,CH!$B63,0)</f>
        <v>99.800717268608594</v>
      </c>
      <c r="F63" s="120"/>
      <c r="G63" s="120">
        <f>VLOOKUP(CONCATENATE(G$52,"_Qu_","CH"),fpre_reg_dat!$A$2:$CV$4224,CH!$B63,0)</f>
        <v>103.16475962919827</v>
      </c>
      <c r="H63" s="120"/>
      <c r="I63" s="120">
        <f>VLOOKUP(CONCATENATE(I$52,"_Qu_","CH"),fpre_reg_dat!$A$2:$CV$4224,CH!$B63,0)</f>
        <v>104.6337343101055</v>
      </c>
      <c r="J63" s="120"/>
      <c r="K63" s="120">
        <f>VLOOKUP(CONCATENATE(K$52,"_Qu_","CH"),fpre_reg_dat!$A$2:$CV$4224,CH!$B63,0)</f>
        <v>103.47904426880375</v>
      </c>
      <c r="L63" s="104">
        <f t="shared" si="5"/>
        <v>11</v>
      </c>
      <c r="M63" s="118">
        <f t="shared" si="3"/>
        <v>1991</v>
      </c>
      <c r="N63" s="119"/>
      <c r="O63" s="115">
        <f>VLOOKUP(CONCATENATE(E$52,"_Ja_","CH"),fpre_reg_dat!$A$2:$CV$4224,CH!$L63,0)</f>
        <v>121.66389363505279</v>
      </c>
      <c r="P63" s="120"/>
      <c r="Q63" s="120">
        <f>VLOOKUP(CONCATENATE(G$52,"_Ja_","CH"),fpre_reg_dat!$A$2:$CV$4224,CH!$L63,0)</f>
        <v>130.07282418443674</v>
      </c>
      <c r="R63" s="120"/>
      <c r="S63" s="120">
        <f>VLOOKUP(CONCATENATE(I$52,"_Ja_","CH"),fpre_reg_dat!$A$2:$CV$4224,CH!$L63,0)</f>
        <v>111.42182536317027</v>
      </c>
      <c r="T63" s="120"/>
      <c r="U63" s="120">
        <f>VLOOKUP(CONCATENATE(K$52,"_Ja_","CH"),fpre_reg_dat!$A$2:$CV$4224,CH!$L63,0)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4"/>
        <v>12</v>
      </c>
      <c r="C64" s="118" t="s">
        <v>23</v>
      </c>
      <c r="D64" s="119"/>
      <c r="E64" s="115">
        <f>VLOOKUP(CONCATENATE(E$52,"_Qu_","CH"),fpre_reg_dat!$A$2:$CV$4224,CH!$B64,0)</f>
        <v>100.54236657084181</v>
      </c>
      <c r="F64" s="120"/>
      <c r="G64" s="120">
        <f>VLOOKUP(CONCATENATE(G$52,"_Qu_","CH"),fpre_reg_dat!$A$2:$CV$4224,CH!$B64,0)</f>
        <v>104.19697621879698</v>
      </c>
      <c r="H64" s="120"/>
      <c r="I64" s="120">
        <f>VLOOKUP(CONCATENATE(I$52,"_Qu_","CH"),fpre_reg_dat!$A$2:$CV$4224,CH!$B64,0)</f>
        <v>106.76966299423596</v>
      </c>
      <c r="J64" s="120"/>
      <c r="K64" s="120">
        <f>VLOOKUP(CONCATENATE(K$52,"_Qu_","CH"),fpre_reg_dat!$A$2:$CV$4224,CH!$B64,0)</f>
        <v>105.02241628010162</v>
      </c>
      <c r="L64" s="104">
        <f t="shared" si="5"/>
        <v>12</v>
      </c>
      <c r="M64" s="118">
        <f t="shared" si="3"/>
        <v>1992</v>
      </c>
      <c r="N64" s="119"/>
      <c r="O64" s="115">
        <f>VLOOKUP(CONCATENATE(E$52,"_Ja_","CH"),fpre_reg_dat!$A$2:$CV$4224,CH!$L64,0)</f>
        <v>124.0545402336209</v>
      </c>
      <c r="P64" s="120"/>
      <c r="Q64" s="120">
        <f>VLOOKUP(CONCATENATE(G$52,"_Ja_","CH"),fpre_reg_dat!$A$2:$CV$4224,CH!$L64,0)</f>
        <v>133.95430982881174</v>
      </c>
      <c r="R64" s="120"/>
      <c r="S64" s="120">
        <f>VLOOKUP(CONCATENATE(I$52,"_Ja_","CH"),fpre_reg_dat!$A$2:$CV$4224,CH!$L64,0)</f>
        <v>125.28226488966772</v>
      </c>
      <c r="T64" s="120"/>
      <c r="U64" s="120">
        <f>VLOOKUP(CONCATENATE(K$52,"_Ja_","CH"),fpre_reg_dat!$A$2:$CV$4224,CH!$L64,0)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4"/>
        <v>13</v>
      </c>
      <c r="C65" s="118" t="s">
        <v>24</v>
      </c>
      <c r="D65" s="119"/>
      <c r="E65" s="115">
        <f>VLOOKUP(CONCATENATE(E$52,"_Qu_","CH"),fpre_reg_dat!$A$2:$CV$4224,CH!$B65,0)</f>
        <v>99.856542905022891</v>
      </c>
      <c r="F65" s="120"/>
      <c r="G65" s="120">
        <f>VLOOKUP(CONCATENATE(G$52,"_Qu_","CH"),fpre_reg_dat!$A$2:$CV$4224,CH!$B65,0)</f>
        <v>104.30708866133823</v>
      </c>
      <c r="H65" s="120"/>
      <c r="I65" s="120">
        <f>VLOOKUP(CONCATENATE(I$52,"_Qu_","CH"),fpre_reg_dat!$A$2:$CV$4224,CH!$B65,0)</f>
        <v>106.29916685381528</v>
      </c>
      <c r="J65" s="120"/>
      <c r="K65" s="120">
        <f>VLOOKUP(CONCATENATE(K$52,"_Qu_","CH"),fpre_reg_dat!$A$2:$CV$4224,CH!$B65,0)</f>
        <v>104.74699038611868</v>
      </c>
      <c r="L65" s="104">
        <f t="shared" si="5"/>
        <v>13</v>
      </c>
      <c r="M65" s="118">
        <f t="shared" si="3"/>
        <v>1993</v>
      </c>
      <c r="N65" s="119"/>
      <c r="O65" s="115">
        <f>VLOOKUP(CONCATENATE(E$52,"_Ja_","CH"),fpre_reg_dat!$A$2:$CV$4224,CH!$L65,0)</f>
        <v>121.60384112410811</v>
      </c>
      <c r="P65" s="120"/>
      <c r="Q65" s="120">
        <f>VLOOKUP(CONCATENATE(G$52,"_Ja_","CH"),fpre_reg_dat!$A$2:$CV$4224,CH!$L65,0)</f>
        <v>130.04259850578111</v>
      </c>
      <c r="R65" s="120"/>
      <c r="S65" s="120">
        <f>VLOOKUP(CONCATENATE(I$52,"_Ja_","CH"),fpre_reg_dat!$A$2:$CV$4224,CH!$L65,0)</f>
        <v>126.42804096540414</v>
      </c>
      <c r="T65" s="120"/>
      <c r="U65" s="120">
        <f>VLOOKUP(CONCATENATE(K$52,"_Ja_","CH"),fpre_reg_dat!$A$2:$CV$4224,CH!$L65,0)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4"/>
        <v>14</v>
      </c>
      <c r="C66" s="118" t="s">
        <v>25</v>
      </c>
      <c r="D66" s="119"/>
      <c r="E66" s="115">
        <f>VLOOKUP(CONCATENATE(E$52,"_Qu_","CH"),fpre_reg_dat!$A$2:$CV$4224,CH!$B66,0)</f>
        <v>100.13541009631616</v>
      </c>
      <c r="F66" s="120"/>
      <c r="G66" s="120">
        <f>VLOOKUP(CONCATENATE(G$52,"_Qu_","CH"),fpre_reg_dat!$A$2:$CV$4224,CH!$B66,0)</f>
        <v>104.67658470826444</v>
      </c>
      <c r="H66" s="120"/>
      <c r="I66" s="120">
        <f>VLOOKUP(CONCATENATE(I$52,"_Qu_","CH"),fpre_reg_dat!$A$2:$CV$4224,CH!$B66,0)</f>
        <v>106.67714620855541</v>
      </c>
      <c r="J66" s="120"/>
      <c r="K66" s="120">
        <f>VLOOKUP(CONCATENATE(K$52,"_Qu_","CH"),fpre_reg_dat!$A$2:$CV$4224,CH!$B66,0)</f>
        <v>105.10954786594799</v>
      </c>
      <c r="L66" s="104">
        <f t="shared" si="5"/>
        <v>14</v>
      </c>
      <c r="M66" s="118">
        <f t="shared" si="3"/>
        <v>1994</v>
      </c>
      <c r="N66" s="119"/>
      <c r="O66" s="115">
        <f>VLOOKUP(CONCATENATE(E$52,"_Ja_","CH"),fpre_reg_dat!$A$2:$CV$4224,CH!$L66,0)</f>
        <v>124.41542862852093</v>
      </c>
      <c r="P66" s="120"/>
      <c r="Q66" s="120">
        <f>VLOOKUP(CONCATENATE(G$52,"_Ja_","CH"),fpre_reg_dat!$A$2:$CV$4224,CH!$L66,0)</f>
        <v>130.64517448340479</v>
      </c>
      <c r="R66" s="120"/>
      <c r="S66" s="120">
        <f>VLOOKUP(CONCATENATE(I$52,"_Ja_","CH"),fpre_reg_dat!$A$2:$CV$4224,CH!$L66,0)</f>
        <v>126.13723806097251</v>
      </c>
      <c r="T66" s="120"/>
      <c r="U66" s="120">
        <f>VLOOKUP(CONCATENATE(K$52,"_Ja_","CH"),fpre_reg_dat!$A$2:$CV$4224,CH!$L66,0)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4"/>
        <v>15</v>
      </c>
      <c r="C67" s="118" t="s">
        <v>26</v>
      </c>
      <c r="D67" s="119"/>
      <c r="E67" s="115">
        <f>VLOOKUP(CONCATENATE(E$52,"_Qu_","CH"),fpre_reg_dat!$A$2:$CV$4224,CH!$B67,0)</f>
        <v>99.730895768810271</v>
      </c>
      <c r="F67" s="120"/>
      <c r="G67" s="120">
        <f>VLOOKUP(CONCATENATE(G$52,"_Qu_","CH"),fpre_reg_dat!$A$2:$CV$4224,CH!$B67,0)</f>
        <v>104.44453194953063</v>
      </c>
      <c r="H67" s="120"/>
      <c r="I67" s="120">
        <f>VLOOKUP(CONCATENATE(I$52,"_Qu_","CH"),fpre_reg_dat!$A$2:$CV$4224,CH!$B67,0)</f>
        <v>106.37078988770783</v>
      </c>
      <c r="J67" s="120"/>
      <c r="K67" s="120">
        <f>VLOOKUP(CONCATENATE(K$52,"_Qu_","CH"),fpre_reg_dat!$A$2:$CV$4224,CH!$B67,0)</f>
        <v>104.81947594734567</v>
      </c>
      <c r="L67" s="104">
        <f t="shared" si="5"/>
        <v>15</v>
      </c>
      <c r="M67" s="118">
        <f t="shared" si="3"/>
        <v>1995</v>
      </c>
      <c r="N67" s="119"/>
      <c r="O67" s="115">
        <f>VLOOKUP(CONCATENATE(E$52,"_Ja_","CH"),fpre_reg_dat!$A$2:$CV$4224,CH!$L67,0)</f>
        <v>121.61907941484375</v>
      </c>
      <c r="P67" s="120"/>
      <c r="Q67" s="120">
        <f>VLOOKUP(CONCATENATE(G$52,"_Ja_","CH"),fpre_reg_dat!$A$2:$CV$4224,CH!$L67,0)</f>
        <v>128.09866136120084</v>
      </c>
      <c r="R67" s="120"/>
      <c r="S67" s="120">
        <f>VLOOKUP(CONCATENATE(I$52,"_Ja_","CH"),fpre_reg_dat!$A$2:$CV$4224,CH!$L67,0)</f>
        <v>117.21650912302297</v>
      </c>
      <c r="T67" s="120"/>
      <c r="U67" s="120">
        <f>VLOOKUP(CONCATENATE(K$52,"_Ja_","CH"),fpre_reg_dat!$A$2:$CV$4224,CH!$L67,0)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4"/>
        <v>16</v>
      </c>
      <c r="C68" s="118" t="s">
        <v>27</v>
      </c>
      <c r="D68" s="119"/>
      <c r="E68" s="115">
        <f>VLOOKUP(CONCATENATE(E$52,"_Qu_","CH"),fpre_reg_dat!$A$2:$CV$4224,CH!$B68,0)</f>
        <v>100.36558001796463</v>
      </c>
      <c r="F68" s="120"/>
      <c r="G68" s="120">
        <f>VLOOKUP(CONCATENATE(G$52,"_Qu_","CH"),fpre_reg_dat!$A$2:$CV$4224,CH!$B68,0)</f>
        <v>105.31682933913449</v>
      </c>
      <c r="H68" s="120"/>
      <c r="I68" s="120">
        <f>VLOOKUP(CONCATENATE(I$52,"_Qu_","CH"),fpre_reg_dat!$A$2:$CV$4224,CH!$B68,0)</f>
        <v>107.61125234207196</v>
      </c>
      <c r="J68" s="120"/>
      <c r="K68" s="120">
        <f>VLOOKUP(CONCATENATE(K$52,"_Qu_","CH"),fpre_reg_dat!$A$2:$CV$4224,CH!$B68,0)</f>
        <v>105.84498303211048</v>
      </c>
      <c r="L68" s="104">
        <f t="shared" si="5"/>
        <v>16</v>
      </c>
      <c r="M68" s="118">
        <f t="shared" si="3"/>
        <v>1996</v>
      </c>
      <c r="N68" s="119"/>
      <c r="O68" s="115">
        <f>VLOOKUP(CONCATENATE(E$52,"_Ja_","CH"),fpre_reg_dat!$A$2:$CV$4224,CH!$L68,0)</f>
        <v>117.36618555376168</v>
      </c>
      <c r="P68" s="120"/>
      <c r="Q68" s="120">
        <f>VLOOKUP(CONCATENATE(G$52,"_Ja_","CH"),fpre_reg_dat!$A$2:$CV$4224,CH!$L68,0)</f>
        <v>125.1518925675451</v>
      </c>
      <c r="R68" s="120"/>
      <c r="S68" s="120">
        <f>VLOOKUP(CONCATENATE(I$52,"_Ja_","CH"),fpre_reg_dat!$A$2:$CV$4224,CH!$L68,0)</f>
        <v>112.20452986319518</v>
      </c>
      <c r="T68" s="120"/>
      <c r="U68" s="120">
        <f>VLOOKUP(CONCATENATE(K$52,"_Ja_","CH"),fpre_reg_dat!$A$2:$CV$4224,CH!$L68,0)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4"/>
        <v>17</v>
      </c>
      <c r="C69" s="118" t="s">
        <v>28</v>
      </c>
      <c r="D69" s="119"/>
      <c r="E69" s="115">
        <f>VLOOKUP(CONCATENATE(E$52,"_Qu_","CH"),fpre_reg_dat!$A$2:$CV$4224,CH!$B69,0)</f>
        <v>102.76246435297539</v>
      </c>
      <c r="F69" s="120"/>
      <c r="G69" s="120">
        <f>VLOOKUP(CONCATENATE(G$52,"_Qu_","CH"),fpre_reg_dat!$A$2:$CV$4224,CH!$B69,0)</f>
        <v>107.5046315469699</v>
      </c>
      <c r="H69" s="120"/>
      <c r="I69" s="120">
        <f>VLOOKUP(CONCATENATE(I$52,"_Qu_","CH"),fpre_reg_dat!$A$2:$CV$4224,CH!$B69,0)</f>
        <v>110.58514648062412</v>
      </c>
      <c r="J69" s="120"/>
      <c r="K69" s="120">
        <f>VLOOKUP(CONCATENATE(K$52,"_Qu_","CH"),fpre_reg_dat!$A$2:$CV$4224,CH!$B69,0)</f>
        <v>108.44799031625591</v>
      </c>
      <c r="L69" s="104">
        <f t="shared" si="5"/>
        <v>17</v>
      </c>
      <c r="M69" s="118">
        <f t="shared" si="3"/>
        <v>1997</v>
      </c>
      <c r="N69" s="119"/>
      <c r="O69" s="115">
        <f>VLOOKUP(CONCATENATE(E$52,"_Ja_","CH"),fpre_reg_dat!$A$2:$CV$4224,CH!$L69,0)</f>
        <v>110.70910585315892</v>
      </c>
      <c r="P69" s="120"/>
      <c r="Q69" s="120">
        <f>VLOOKUP(CONCATENATE(G$52,"_Ja_","CH"),fpre_reg_dat!$A$2:$CV$4224,CH!$L69,0)</f>
        <v>123.00402877418325</v>
      </c>
      <c r="R69" s="120"/>
      <c r="S69" s="120">
        <f>VLOOKUP(CONCATENATE(I$52,"_Ja_","CH"),fpre_reg_dat!$A$2:$CV$4224,CH!$L69,0)</f>
        <v>109.86581203985352</v>
      </c>
      <c r="T69" s="120"/>
      <c r="U69" s="120">
        <f>VLOOKUP(CONCATENATE(K$52,"_Ja_","CH"),fpre_reg_dat!$A$2:$CV$4224,CH!$L69,0)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4"/>
        <v>18</v>
      </c>
      <c r="C70" s="118" t="s">
        <v>29</v>
      </c>
      <c r="D70" s="119"/>
      <c r="E70" s="115">
        <f>VLOOKUP(CONCATENATE(E$52,"_Qu_","CH"),fpre_reg_dat!$A$2:$CV$4224,CH!$B70,0)</f>
        <v>102.8556182167403</v>
      </c>
      <c r="F70" s="120"/>
      <c r="G70" s="120">
        <f>VLOOKUP(CONCATENATE(G$52,"_Qu_","CH"),fpre_reg_dat!$A$2:$CV$4224,CH!$B70,0)</f>
        <v>107.90356533486644</v>
      </c>
      <c r="H70" s="120"/>
      <c r="I70" s="120">
        <f>VLOOKUP(CONCATENATE(I$52,"_Qu_","CH"),fpre_reg_dat!$A$2:$CV$4224,CH!$B70,0)</f>
        <v>111.22556623611753</v>
      </c>
      <c r="J70" s="120"/>
      <c r="K70" s="120">
        <f>VLOOKUP(CONCATENATE(K$52,"_Qu_","CH"),fpre_reg_dat!$A$2:$CV$4224,CH!$B70,0)</f>
        <v>108.92898515886695</v>
      </c>
      <c r="L70" s="104">
        <f t="shared" si="5"/>
        <v>18</v>
      </c>
      <c r="M70" s="118">
        <f t="shared" si="3"/>
        <v>1998</v>
      </c>
      <c r="N70" s="119"/>
      <c r="O70" s="115">
        <f>VLOOKUP(CONCATENATE(E$52,"_Ja_","CH"),fpre_reg_dat!$A$2:$CV$4224,CH!$L70,0)</f>
        <v>105.32625750970124</v>
      </c>
      <c r="P70" s="120"/>
      <c r="Q70" s="120">
        <f>VLOOKUP(CONCATENATE(G$52,"_Ja_","CH"),fpre_reg_dat!$A$2:$CV$4224,CH!$L70,0)</f>
        <v>117.65986537718176</v>
      </c>
      <c r="R70" s="120"/>
      <c r="S70" s="120">
        <f>VLOOKUP(CONCATENATE(I$52,"_Ja_","CH"),fpre_reg_dat!$A$2:$CV$4224,CH!$L70,0)</f>
        <v>110.02605067147823</v>
      </c>
      <c r="T70" s="120"/>
      <c r="U70" s="120">
        <f>VLOOKUP(CONCATENATE(K$52,"_Ja_","CH"),fpre_reg_dat!$A$2:$CV$4224,CH!$L70,0)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4"/>
        <v>19</v>
      </c>
      <c r="C71" s="118" t="s">
        <v>30</v>
      </c>
      <c r="D71" s="119"/>
      <c r="E71" s="115">
        <f>VLOOKUP(CONCATENATE(E$52,"_Qu_","CH"),fpre_reg_dat!$A$2:$CV$4224,CH!$B71,0)</f>
        <v>103.96896261120376</v>
      </c>
      <c r="F71" s="120"/>
      <c r="G71" s="120">
        <f>VLOOKUP(CONCATENATE(G$52,"_Qu_","CH"),fpre_reg_dat!$A$2:$CV$4224,CH!$B71,0)</f>
        <v>109.42196350894228</v>
      </c>
      <c r="H71" s="120"/>
      <c r="I71" s="120">
        <f>VLOOKUP(CONCATENATE(I$52,"_Qu_","CH"),fpre_reg_dat!$A$2:$CV$4224,CH!$B71,0)</f>
        <v>111.67117288805511</v>
      </c>
      <c r="J71" s="120"/>
      <c r="K71" s="120">
        <f>VLOOKUP(CONCATENATE(K$52,"_Qu_","CH"),fpre_reg_dat!$A$2:$CV$4224,CH!$B71,0)</f>
        <v>109.86602872178042</v>
      </c>
      <c r="L71" s="104">
        <f t="shared" si="5"/>
        <v>19</v>
      </c>
      <c r="M71" s="118">
        <f t="shared" si="3"/>
        <v>1999</v>
      </c>
      <c r="N71" s="119"/>
      <c r="O71" s="115">
        <f>VLOOKUP(CONCATENATE(E$52,"_Ja_","CH"),fpre_reg_dat!$A$2:$CV$4224,CH!$L71,0)</f>
        <v>101.85302947618271</v>
      </c>
      <c r="P71" s="120"/>
      <c r="Q71" s="120">
        <f>VLOOKUP(CONCATENATE(G$52,"_Ja_","CH"),fpre_reg_dat!$A$2:$CV$4224,CH!$L71,0)</f>
        <v>113.26533655383648</v>
      </c>
      <c r="R71" s="120"/>
      <c r="S71" s="120">
        <f>VLOOKUP(CONCATENATE(I$52,"_Ja_","CH"),fpre_reg_dat!$A$2:$CV$4224,CH!$L71,0)</f>
        <v>106.69987628364591</v>
      </c>
      <c r="T71" s="120"/>
      <c r="U71" s="120">
        <f>VLOOKUP(CONCATENATE(K$52,"_Ja_","CH"),fpre_reg_dat!$A$2:$CV$4224,CH!$L71,0)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4"/>
        <v>20</v>
      </c>
      <c r="C72" s="118" t="s">
        <v>31</v>
      </c>
      <c r="D72" s="119"/>
      <c r="E72" s="115">
        <f>VLOOKUP(CONCATENATE(E$52,"_Qu_","CH"),fpre_reg_dat!$A$2:$CV$4224,CH!$B72,0)</f>
        <v>104.8066858338434</v>
      </c>
      <c r="F72" s="120"/>
      <c r="G72" s="120">
        <f>VLOOKUP(CONCATENATE(G$52,"_Qu_","CH"),fpre_reg_dat!$A$2:$CV$4224,CH!$B72,0)</f>
        <v>110.54108108726031</v>
      </c>
      <c r="H72" s="120"/>
      <c r="I72" s="120">
        <f>VLOOKUP(CONCATENATE(I$52,"_Qu_","CH"),fpre_reg_dat!$A$2:$CV$4224,CH!$B72,0)</f>
        <v>111.9988349359587</v>
      </c>
      <c r="J72" s="120"/>
      <c r="K72" s="120">
        <f>VLOOKUP(CONCATENATE(K$52,"_Qu_","CH"),fpre_reg_dat!$A$2:$CV$4224,CH!$B72,0)</f>
        <v>110.55839351299363</v>
      </c>
      <c r="L72" s="104">
        <f t="shared" si="5"/>
        <v>20</v>
      </c>
      <c r="M72" s="118">
        <f t="shared" si="3"/>
        <v>2000</v>
      </c>
      <c r="N72" s="119"/>
      <c r="O72" s="115">
        <f>VLOOKUP(CONCATENATE(E$52,"_Ja_","CH"),fpre_reg_dat!$A$2:$CV$4224,CH!$L72,0)</f>
        <v>101.42648617917204</v>
      </c>
      <c r="P72" s="120"/>
      <c r="Q72" s="120">
        <f>VLOOKUP(CONCATENATE(G$52,"_Ja_","CH"),fpre_reg_dat!$A$2:$CV$4224,CH!$L72,0)</f>
        <v>114.42988919531194</v>
      </c>
      <c r="R72" s="120"/>
      <c r="S72" s="120">
        <f>VLOOKUP(CONCATENATE(I$52,"_Ja_","CH"),fpre_reg_dat!$A$2:$CV$4224,CH!$L72,0)</f>
        <v>111.23577389705271</v>
      </c>
      <c r="T72" s="120"/>
      <c r="U72" s="120">
        <f>VLOOKUP(CONCATENATE(K$52,"_Ja_","CH"),fpre_reg_dat!$A$2:$CV$4224,CH!$L72,0)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4"/>
        <v>21</v>
      </c>
      <c r="C73" s="118" t="s">
        <v>32</v>
      </c>
      <c r="D73" s="119"/>
      <c r="E73" s="115">
        <f>VLOOKUP(CONCATENATE(E$52,"_Qu_","CH"),fpre_reg_dat!$A$2:$CV$4224,CH!$B73,0)</f>
        <v>107.2592944220043</v>
      </c>
      <c r="F73" s="120"/>
      <c r="G73" s="120">
        <f>VLOOKUP(CONCATENATE(G$52,"_Qu_","CH"),fpre_reg_dat!$A$2:$CV$4224,CH!$B73,0)</f>
        <v>112.66054989153851</v>
      </c>
      <c r="H73" s="120"/>
      <c r="I73" s="120">
        <f>VLOOKUP(CONCATENATE(I$52,"_Qu_","CH"),fpre_reg_dat!$A$2:$CV$4224,CH!$B73,0)</f>
        <v>113.14093711284173</v>
      </c>
      <c r="J73" s="120"/>
      <c r="K73" s="120">
        <f>VLOOKUP(CONCATENATE(K$52,"_Qu_","CH"),fpre_reg_dat!$A$2:$CV$4224,CH!$B73,0)</f>
        <v>112.23454365092313</v>
      </c>
      <c r="L73" s="104">
        <f t="shared" si="5"/>
        <v>21</v>
      </c>
      <c r="M73" s="118">
        <f t="shared" si="3"/>
        <v>2001</v>
      </c>
      <c r="N73" s="119"/>
      <c r="O73" s="115">
        <f>VLOOKUP(CONCATENATE(E$52,"_Ja_","CH"),fpre_reg_dat!$A$2:$CV$4224,CH!$L73,0)</f>
        <v>100.97690522394336</v>
      </c>
      <c r="P73" s="120"/>
      <c r="Q73" s="120">
        <f>VLOOKUP(CONCATENATE(G$52,"_Ja_","CH"),fpre_reg_dat!$A$2:$CV$4224,CH!$L73,0)</f>
        <v>116.44334930277718</v>
      </c>
      <c r="R73" s="120"/>
      <c r="S73" s="120">
        <f>VLOOKUP(CONCATENATE(I$52,"_Ja_","CH"),fpre_reg_dat!$A$2:$CV$4224,CH!$L73,0)</f>
        <v>114.15818110123426</v>
      </c>
      <c r="T73" s="120"/>
      <c r="U73" s="120">
        <f>VLOOKUP(CONCATENATE(K$52,"_Ja_","CH"),fpre_reg_dat!$A$2:$CV$4224,CH!$L73,0)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4"/>
        <v>22</v>
      </c>
      <c r="C74" s="118" t="s">
        <v>33</v>
      </c>
      <c r="D74" s="119"/>
      <c r="E74" s="115">
        <f>VLOOKUP(CONCATENATE(E$52,"_Qu_","CH"),fpre_reg_dat!$A$2:$CV$4224,CH!$B74,0)</f>
        <v>107.38899201139205</v>
      </c>
      <c r="F74" s="120"/>
      <c r="G74" s="120">
        <f>VLOOKUP(CONCATENATE(G$52,"_Qu_","CH"),fpre_reg_dat!$A$2:$CV$4224,CH!$B74,0)</f>
        <v>112.86869642333465</v>
      </c>
      <c r="H74" s="120"/>
      <c r="I74" s="120">
        <f>VLOOKUP(CONCATENATE(I$52,"_Qu_","CH"),fpre_reg_dat!$A$2:$CV$4224,CH!$B74,0)</f>
        <v>113.58165918674075</v>
      </c>
      <c r="J74" s="120"/>
      <c r="K74" s="120">
        <f>VLOOKUP(CONCATENATE(K$52,"_Qu_","CH"),fpre_reg_dat!$A$2:$CV$4224,CH!$B74,0)</f>
        <v>112.54828440206113</v>
      </c>
      <c r="L74" s="104">
        <f t="shared" si="5"/>
        <v>22</v>
      </c>
      <c r="M74" s="118">
        <f t="shared" si="3"/>
        <v>2002</v>
      </c>
      <c r="N74" s="119"/>
      <c r="O74" s="115">
        <f>VLOOKUP(CONCATENATE(E$52,"_Ja_","CH"),fpre_reg_dat!$A$2:$CV$4224,CH!$L74,0)</f>
        <v>101.45027107967559</v>
      </c>
      <c r="P74" s="120"/>
      <c r="Q74" s="120">
        <f>VLOOKUP(CONCATENATE(G$52,"_Ja_","CH"),fpre_reg_dat!$A$2:$CV$4224,CH!$L74,0)</f>
        <v>118.70670046358151</v>
      </c>
      <c r="R74" s="120"/>
      <c r="S74" s="120">
        <f>VLOOKUP(CONCATENATE(I$52,"_Ja_","CH"),fpre_reg_dat!$A$2:$CV$4224,CH!$L74,0)</f>
        <v>116.94294949028834</v>
      </c>
      <c r="T74" s="120"/>
      <c r="U74" s="120">
        <f>VLOOKUP(CONCATENATE(K$52,"_Ja_","CH"),fpre_reg_dat!$A$2:$CV$4224,CH!$L74,0)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4"/>
        <v>23</v>
      </c>
      <c r="C75" s="118" t="s">
        <v>34</v>
      </c>
      <c r="D75" s="119"/>
      <c r="E75" s="115">
        <f>VLOOKUP(CONCATENATE(E$52,"_Qu_","CH"),fpre_reg_dat!$A$2:$CV$4224,CH!$B75,0)</f>
        <v>109.26095574652879</v>
      </c>
      <c r="F75" s="120"/>
      <c r="G75" s="120">
        <f>VLOOKUP(CONCATENATE(G$52,"_Qu_","CH"),fpre_reg_dat!$A$2:$CV$4224,CH!$B75,0)</f>
        <v>114.51467133687261</v>
      </c>
      <c r="H75" s="120"/>
      <c r="I75" s="120">
        <f>VLOOKUP(CONCATENATE(I$52,"_Qu_","CH"),fpre_reg_dat!$A$2:$CV$4224,CH!$B75,0)</f>
        <v>116.34193596459095</v>
      </c>
      <c r="J75" s="120"/>
      <c r="K75" s="120">
        <f>VLOOKUP(CONCATENATE(K$52,"_Qu_","CH"),fpre_reg_dat!$A$2:$CV$4224,CH!$B75,0)</f>
        <v>114.77416753313858</v>
      </c>
      <c r="L75" s="104">
        <f t="shared" si="5"/>
        <v>23</v>
      </c>
      <c r="M75" s="118">
        <f t="shared" si="3"/>
        <v>2003</v>
      </c>
      <c r="N75" s="119"/>
      <c r="O75" s="115">
        <f>VLOOKUP(CONCATENATE(E$52,"_Ja_","CH"),fpre_reg_dat!$A$2:$CV$4224,CH!$L75,0)</f>
        <v>105.0776611373341</v>
      </c>
      <c r="P75" s="120"/>
      <c r="Q75" s="120">
        <f>VLOOKUP(CONCATENATE(G$52,"_Ja_","CH"),fpre_reg_dat!$A$2:$CV$4224,CH!$L75,0)</f>
        <v>123.41993164114233</v>
      </c>
      <c r="R75" s="120"/>
      <c r="S75" s="120">
        <f>VLOOKUP(CONCATENATE(I$52,"_Ja_","CH"),fpre_reg_dat!$A$2:$CV$4224,CH!$L75,0)</f>
        <v>122.01618437809402</v>
      </c>
      <c r="T75" s="120"/>
      <c r="U75" s="120">
        <f>VLOOKUP(CONCATENATE(K$52,"_Ja_","CH"),fpre_reg_dat!$A$2:$CV$4224,CH!$L75,0)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4"/>
        <v>24</v>
      </c>
      <c r="C76" s="118" t="s">
        <v>35</v>
      </c>
      <c r="D76" s="119"/>
      <c r="E76" s="115">
        <f>VLOOKUP(CONCATENATE(E$52,"_Qu_","CH"),fpre_reg_dat!$A$2:$CV$4224,CH!$B76,0)</f>
        <v>109.6883122349499</v>
      </c>
      <c r="F76" s="120"/>
      <c r="G76" s="120">
        <f>VLOOKUP(CONCATENATE(G$52,"_Qu_","CH"),fpre_reg_dat!$A$2:$CV$4224,CH!$B76,0)</f>
        <v>115.0869778449463</v>
      </c>
      <c r="H76" s="120"/>
      <c r="I76" s="120">
        <f>VLOOKUP(CONCATENATE(I$52,"_Qu_","CH"),fpre_reg_dat!$A$2:$CV$4224,CH!$B76,0)</f>
        <v>119.99427704776264</v>
      </c>
      <c r="J76" s="120"/>
      <c r="K76" s="120">
        <f>VLOOKUP(CONCATENATE(K$52,"_Qu_","CH"),fpre_reg_dat!$A$2:$CV$4224,CH!$B76,0)</f>
        <v>116.85477904930164</v>
      </c>
      <c r="L76" s="104">
        <f t="shared" si="5"/>
        <v>24</v>
      </c>
      <c r="M76" s="118">
        <f t="shared" si="3"/>
        <v>2004</v>
      </c>
      <c r="N76" s="119"/>
      <c r="O76" s="115">
        <f>VLOOKUP(CONCATENATE(E$52,"_Ja_","CH"),fpre_reg_dat!$A$2:$CV$4224,CH!$L76,0)</f>
        <v>109.94716735027028</v>
      </c>
      <c r="P76" s="120"/>
      <c r="Q76" s="120">
        <f>VLOOKUP(CONCATENATE(G$52,"_Ja_","CH"),fpre_reg_dat!$A$2:$CV$4224,CH!$L76,0)</f>
        <v>129.02143885130059</v>
      </c>
      <c r="R76" s="120"/>
      <c r="S76" s="120">
        <f>VLOOKUP(CONCATENATE(I$52,"_Ja_","CH"),fpre_reg_dat!$A$2:$CV$4224,CH!$L76,0)</f>
        <v>126.83078402657122</v>
      </c>
      <c r="T76" s="120"/>
      <c r="U76" s="120">
        <f>VLOOKUP(CONCATENATE(K$52,"_Ja_","CH"),fpre_reg_dat!$A$2:$CV$4224,CH!$L76,0)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4"/>
        <v>25</v>
      </c>
      <c r="C77" s="118" t="s">
        <v>36</v>
      </c>
      <c r="D77" s="119"/>
      <c r="E77" s="115">
        <f>VLOOKUP(CONCATENATE(E$52,"_Qu_","CH"),fpre_reg_dat!$A$2:$CV$4224,CH!$B77,0)</f>
        <v>112.09735589322305</v>
      </c>
      <c r="F77" s="120"/>
      <c r="G77" s="120">
        <f>VLOOKUP(CONCATENATE(G$52,"_Qu_","CH"),fpre_reg_dat!$A$2:$CV$4224,CH!$B77,0)</f>
        <v>117.57499360610066</v>
      </c>
      <c r="H77" s="120"/>
      <c r="I77" s="120">
        <f>VLOOKUP(CONCATENATE(I$52,"_Qu_","CH"),fpre_reg_dat!$A$2:$CV$4224,CH!$B77,0)</f>
        <v>124.62600278056306</v>
      </c>
      <c r="J77" s="120"/>
      <c r="K77" s="120">
        <f>VLOOKUP(CONCATENATE(K$52,"_Qu_","CH"),fpre_reg_dat!$A$2:$CV$4224,CH!$B77,0)</f>
        <v>120.39527203227989</v>
      </c>
      <c r="L77" s="104">
        <f t="shared" si="5"/>
        <v>25</v>
      </c>
      <c r="M77" s="118">
        <f t="shared" si="3"/>
        <v>2005</v>
      </c>
      <c r="N77" s="119"/>
      <c r="O77" s="115">
        <f>VLOOKUP(CONCATENATE(E$52,"_Ja_","CH"),fpre_reg_dat!$A$2:$CV$4224,CH!$L77,0)</f>
        <v>115.13863831968524</v>
      </c>
      <c r="P77" s="120"/>
      <c r="Q77" s="120">
        <f>VLOOKUP(CONCATENATE(G$52,"_Ja_","CH"),fpre_reg_dat!$A$2:$CV$4224,CH!$L77,0)</f>
        <v>134.64671502584031</v>
      </c>
      <c r="R77" s="120"/>
      <c r="S77" s="120">
        <f>VLOOKUP(CONCATENATE(I$52,"_Ja_","CH"),fpre_reg_dat!$A$2:$CV$4224,CH!$L77,0)</f>
        <v>143.23655174895345</v>
      </c>
      <c r="T77" s="120"/>
      <c r="U77" s="120">
        <f>VLOOKUP(CONCATENATE(K$52,"_Ja_","CH"),fpre_reg_dat!$A$2:$CV$4224,CH!$L77,0)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4"/>
        <v>26</v>
      </c>
      <c r="C78" s="118" t="s">
        <v>37</v>
      </c>
      <c r="D78" s="119"/>
      <c r="E78" s="115">
        <f>VLOOKUP(CONCATENATE(E$52,"_Qu_","CH"),fpre_reg_dat!$A$2:$CV$4224,CH!$B78,0)</f>
        <v>112.84672391317214</v>
      </c>
      <c r="F78" s="120"/>
      <c r="G78" s="120">
        <f>VLOOKUP(CONCATENATE(G$52,"_Qu_","CH"),fpre_reg_dat!$A$2:$CV$4224,CH!$B78,0)</f>
        <v>117.91647976717306</v>
      </c>
      <c r="H78" s="120"/>
      <c r="I78" s="120">
        <f>VLOOKUP(CONCATENATE(I$52,"_Qu_","CH"),fpre_reg_dat!$A$2:$CV$4224,CH!$B78,0)</f>
        <v>128.93091727369173</v>
      </c>
      <c r="J78" s="120"/>
      <c r="K78" s="120">
        <f>VLOOKUP(CONCATENATE(K$52,"_Qu_","CH"),fpre_reg_dat!$A$2:$CV$4224,CH!$B78,0)</f>
        <v>122.75074109689731</v>
      </c>
      <c r="L78" s="104">
        <f t="shared" si="5"/>
        <v>26</v>
      </c>
      <c r="M78" s="118">
        <f t="shared" si="3"/>
        <v>2006</v>
      </c>
      <c r="N78" s="119"/>
      <c r="O78" s="115">
        <f>VLOOKUP(CONCATENATE(E$52,"_Ja_","CH"),fpre_reg_dat!$A$2:$CV$4224,CH!$L78,0)</f>
        <v>120.84702065092949</v>
      </c>
      <c r="P78" s="120"/>
      <c r="Q78" s="120">
        <f>VLOOKUP(CONCATENATE(G$52,"_Ja_","CH"),fpre_reg_dat!$A$2:$CV$4224,CH!$L78,0)</f>
        <v>142.73877090548558</v>
      </c>
      <c r="R78" s="120"/>
      <c r="S78" s="120">
        <f>VLOOKUP(CONCATENATE(I$52,"_Ja_","CH"),fpre_reg_dat!$A$2:$CV$4224,CH!$L78,0)</f>
        <v>157.24115678755436</v>
      </c>
      <c r="T78" s="120"/>
      <c r="U78" s="120">
        <f>VLOOKUP(CONCATENATE(K$52,"_Ja_","CH"),fpre_reg_dat!$A$2:$CV$4224,CH!$L78,0)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4"/>
        <v>27</v>
      </c>
      <c r="C79" s="118" t="s">
        <v>38</v>
      </c>
      <c r="D79" s="119"/>
      <c r="E79" s="115">
        <f>VLOOKUP(CONCATENATE(E$52,"_Qu_","CH"),fpre_reg_dat!$A$2:$CV$4224,CH!$B79,0)</f>
        <v>114.12351674364409</v>
      </c>
      <c r="F79" s="120"/>
      <c r="G79" s="120">
        <f>VLOOKUP(CONCATENATE(G$52,"_Qu_","CH"),fpre_reg_dat!$A$2:$CV$4224,CH!$B79,0)</f>
        <v>119.24519068788311</v>
      </c>
      <c r="H79" s="120"/>
      <c r="I79" s="120">
        <f>VLOOKUP(CONCATENATE(I$52,"_Qu_","CH"),fpre_reg_dat!$A$2:$CV$4224,CH!$B79,0)</f>
        <v>133.42645350582231</v>
      </c>
      <c r="J79" s="120"/>
      <c r="K79" s="120">
        <f>VLOOKUP(CONCATENATE(K$52,"_Qu_","CH"),fpre_reg_dat!$A$2:$CV$4224,CH!$B79,0)</f>
        <v>125.64219833023473</v>
      </c>
      <c r="L79" s="104">
        <f t="shared" si="5"/>
        <v>27</v>
      </c>
      <c r="M79" s="118">
        <f t="shared" si="3"/>
        <v>2007</v>
      </c>
      <c r="N79" s="119"/>
      <c r="O79" s="115">
        <f>VLOOKUP(CONCATENATE(E$52,"_Ja_","CH"),fpre_reg_dat!$A$2:$CV$4224,CH!$L79,0)</f>
        <v>129.18411483360126</v>
      </c>
      <c r="P79" s="120"/>
      <c r="Q79" s="120">
        <f>VLOOKUP(CONCATENATE(G$52,"_Ja_","CH"),fpre_reg_dat!$A$2:$CV$4224,CH!$L79,0)</f>
        <v>152.15960851814174</v>
      </c>
      <c r="R79" s="120"/>
      <c r="S79" s="120">
        <f>VLOOKUP(CONCATENATE(I$52,"_Ja_","CH"),fpre_reg_dat!$A$2:$CV$4224,CH!$L79,0)</f>
        <v>166.84806153868112</v>
      </c>
      <c r="T79" s="120"/>
      <c r="U79" s="120">
        <f>VLOOKUP(CONCATENATE(K$52,"_Ja_","CH"),fpre_reg_dat!$A$2:$CV$4224,CH!$L79,0)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4"/>
        <v>28</v>
      </c>
      <c r="C80" s="118" t="s">
        <v>39</v>
      </c>
      <c r="D80" s="119"/>
      <c r="E80" s="115">
        <f>VLOOKUP(CONCATENATE(E$52,"_Qu_","CH"),fpre_reg_dat!$A$2:$CV$4224,CH!$B80,0)</f>
        <v>115.00351048473074</v>
      </c>
      <c r="F80" s="120"/>
      <c r="G80" s="120">
        <f>VLOOKUP(CONCATENATE(G$52,"_Qu_","CH"),fpre_reg_dat!$A$2:$CV$4224,CH!$B80,0)</f>
        <v>120.23773190746212</v>
      </c>
      <c r="H80" s="120"/>
      <c r="I80" s="120">
        <f>VLOOKUP(CONCATENATE(I$52,"_Qu_","CH"),fpre_reg_dat!$A$2:$CV$4224,CH!$B80,0)</f>
        <v>135.97284414273477</v>
      </c>
      <c r="J80" s="120"/>
      <c r="K80" s="120">
        <f>VLOOKUP(CONCATENATE(K$52,"_Qu_","CH"),fpre_reg_dat!$A$2:$CV$4224,CH!$B80,0)</f>
        <v>127.39081920096204</v>
      </c>
      <c r="L80" s="104">
        <f t="shared" si="5"/>
        <v>28</v>
      </c>
      <c r="M80" s="118">
        <f t="shared" si="3"/>
        <v>2008</v>
      </c>
      <c r="N80" s="119"/>
      <c r="O80" s="115">
        <f>VLOOKUP(CONCATENATE(E$52,"_Ja_","CH"),fpre_reg_dat!$A$2:$CV$4224,CH!$L80,0)</f>
        <v>138.81214701698298</v>
      </c>
      <c r="P80" s="120"/>
      <c r="Q80" s="120">
        <f>VLOOKUP(CONCATENATE(G$52,"_Ja_","CH"),fpre_reg_dat!$A$2:$CV$4224,CH!$L80,0)</f>
        <v>160.24114505026469</v>
      </c>
      <c r="R80" s="120"/>
      <c r="S80" s="120">
        <f>VLOOKUP(CONCATENATE(I$52,"_Ja_","CH"),fpre_reg_dat!$A$2:$CV$4224,CH!$L80,0)</f>
        <v>175.34573507540105</v>
      </c>
      <c r="T80" s="120"/>
      <c r="U80" s="120">
        <f>VLOOKUP(CONCATENATE(K$52,"_Ja_","CH"),fpre_reg_dat!$A$2:$CV$4224,CH!$L80,0)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4"/>
        <v>29</v>
      </c>
      <c r="C81" s="118" t="s">
        <v>40</v>
      </c>
      <c r="D81" s="119"/>
      <c r="E81" s="115">
        <f>VLOOKUP(CONCATENATE(E$52,"_Qu_","CH"),fpre_reg_dat!$A$2:$CV$4224,CH!$B81,0)</f>
        <v>116.61163206581244</v>
      </c>
      <c r="F81" s="120"/>
      <c r="G81" s="120">
        <f>VLOOKUP(CONCATENATE(G$52,"_Qu_","CH"),fpre_reg_dat!$A$2:$CV$4224,CH!$B81,0)</f>
        <v>122.63694623038677</v>
      </c>
      <c r="H81" s="120"/>
      <c r="I81" s="120">
        <f>VLOOKUP(CONCATENATE(I$52,"_Qu_","CH"),fpre_reg_dat!$A$2:$CV$4224,CH!$B81,0)</f>
        <v>139.31238009075037</v>
      </c>
      <c r="J81" s="120"/>
      <c r="K81" s="120">
        <f>VLOOKUP(CONCATENATE(K$52,"_Qu_","CH"),fpre_reg_dat!$A$2:$CV$4224,CH!$B81,0)</f>
        <v>130.15869580224501</v>
      </c>
      <c r="L81" s="104">
        <f t="shared" si="5"/>
        <v>29</v>
      </c>
      <c r="M81" s="118">
        <v>2009</v>
      </c>
      <c r="N81" s="119"/>
      <c r="O81" s="115">
        <f>VLOOKUP(CONCATENATE(E$52,"_Ja_","CH"),fpre_reg_dat!$A$2:$CV$4224,CH!$L81,0)</f>
        <v>144.50616473862854</v>
      </c>
      <c r="P81" s="120"/>
      <c r="Q81" s="120">
        <f>VLOOKUP(CONCATENATE(G$52,"_Ja_","CH"),fpre_reg_dat!$A$2:$CV$4224,CH!$L81,0)</f>
        <v>166.69456918312784</v>
      </c>
      <c r="R81" s="120"/>
      <c r="S81" s="120">
        <f>VLOOKUP(CONCATENATE(I$52,"_Ja_","CH"),fpre_reg_dat!$A$2:$CV$4224,CH!$L81,0)</f>
        <v>181.16708979523042</v>
      </c>
      <c r="T81" s="120"/>
      <c r="U81" s="120">
        <f>VLOOKUP(CONCATENATE(K$52,"_Ja_","CH"),fpre_reg_dat!$A$2:$CV$4224,CH!$L81,0)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4"/>
        <v>30</v>
      </c>
      <c r="C82" s="118" t="s">
        <v>41</v>
      </c>
      <c r="D82" s="119"/>
      <c r="E82" s="115">
        <f>VLOOKUP(CONCATENATE(E$52,"_Qu_","CH"),fpre_reg_dat!$A$2:$CV$4224,CH!$B82,0)</f>
        <v>118.0502028724574</v>
      </c>
      <c r="F82" s="120"/>
      <c r="G82" s="120">
        <f>VLOOKUP(CONCATENATE(G$52,"_Qu_","CH"),fpre_reg_dat!$A$2:$CV$4224,CH!$B82,0)</f>
        <v>124.83694332863099</v>
      </c>
      <c r="H82" s="120"/>
      <c r="I82" s="120">
        <f>VLOOKUP(CONCATENATE(I$52,"_Qu_","CH"),fpre_reg_dat!$A$2:$CV$4224,CH!$B82,0)</f>
        <v>141.56056198930438</v>
      </c>
      <c r="J82" s="120"/>
      <c r="K82" s="120">
        <f>VLOOKUP(CONCATENATE(K$52,"_Qu_","CH"),fpre_reg_dat!$A$2:$CV$4224,CH!$B82,0)</f>
        <v>132.28895782891954</v>
      </c>
      <c r="L82" s="104">
        <f t="shared" si="5"/>
        <v>30</v>
      </c>
      <c r="M82" s="118">
        <v>2010</v>
      </c>
      <c r="N82" s="119"/>
      <c r="O82" s="115">
        <f>VLOOKUP(CONCATENATE(E$52,"_Ja_","CH"),fpre_reg_dat!$A$2:$CV$4224,CH!$L82,0)</f>
        <v>154.90511246584916</v>
      </c>
      <c r="P82" s="120"/>
      <c r="Q82" s="120">
        <f>VLOOKUP(CONCATENATE(G$52,"_Ja_","CH"),fpre_reg_dat!$A$2:$CV$4224,CH!$L82,0)</f>
        <v>186.25962355441044</v>
      </c>
      <c r="R82" s="120"/>
      <c r="S82" s="120">
        <f>VLOOKUP(CONCATENATE(I$52,"_Ja_","CH"),fpre_reg_dat!$A$2:$CV$4224,CH!$L82,0)</f>
        <v>195.29028935541686</v>
      </c>
      <c r="T82" s="120"/>
      <c r="U82" s="120">
        <f>VLOOKUP(CONCATENATE(K$52,"_Ja_","CH"),fpre_reg_dat!$A$2:$CV$4224,CH!$L82,0)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4"/>
        <v>31</v>
      </c>
      <c r="C83" s="118" t="s">
        <v>42</v>
      </c>
      <c r="D83" s="119"/>
      <c r="E83" s="115">
        <f>VLOOKUP(CONCATENATE(E$52,"_Qu_","CH"),fpre_reg_dat!$A$2:$CV$4224,CH!$B83,0)</f>
        <v>118.90968194944409</v>
      </c>
      <c r="F83" s="120"/>
      <c r="G83" s="120">
        <f>VLOOKUP(CONCATENATE(G$52,"_Qu_","CH"),fpre_reg_dat!$A$2:$CV$4224,CH!$B83,0)</f>
        <v>125.89475388117508</v>
      </c>
      <c r="H83" s="120"/>
      <c r="I83" s="120">
        <f>VLOOKUP(CONCATENATE(I$52,"_Qu_","CH"),fpre_reg_dat!$A$2:$CV$4224,CH!$B83,0)</f>
        <v>143.08102157419665</v>
      </c>
      <c r="J83" s="120"/>
      <c r="K83" s="120">
        <f>VLOOKUP(CONCATENATE(K$52,"_Qu_","CH"),fpre_reg_dat!$A$2:$CV$4224,CH!$B83,0)</f>
        <v>133.5516232123353</v>
      </c>
      <c r="L83" s="104">
        <f t="shared" si="5"/>
        <v>31</v>
      </c>
      <c r="M83" s="118">
        <v>2011</v>
      </c>
      <c r="N83" s="119"/>
      <c r="O83" s="115">
        <f>VLOOKUP(CONCATENATE(E$52,"_Ja_","CH"),fpre_reg_dat!$A$2:$CV$4224,CH!$L83,0)</f>
        <v>160.64325888593117</v>
      </c>
      <c r="P83" s="120"/>
      <c r="Q83" s="120">
        <f>VLOOKUP(CONCATENATE(G$52,"_Ja_","CH"),fpre_reg_dat!$A$2:$CV$4224,CH!$L83,0)</f>
        <v>194.58236231481067</v>
      </c>
      <c r="R83" s="120"/>
      <c r="S83" s="120">
        <f>VLOOKUP(CONCATENATE(I$52,"_Ja_","CH"),fpre_reg_dat!$A$2:$CV$4224,CH!$L83,0)</f>
        <v>203.53584665754977</v>
      </c>
      <c r="T83" s="120"/>
      <c r="U83" s="120">
        <f>VLOOKUP(CONCATENATE(K$52,"_Ja_","CH"),fpre_reg_dat!$A$2:$CV$4224,CH!$L83,0)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4"/>
        <v>32</v>
      </c>
      <c r="C84" s="118" t="s">
        <v>43</v>
      </c>
      <c r="D84" s="119"/>
      <c r="E84" s="115">
        <f>VLOOKUP(CONCATENATE(E$52,"_Qu_","CH"),fpre_reg_dat!$A$2:$CV$4224,CH!$B84,0)</f>
        <v>123.01168098253224</v>
      </c>
      <c r="F84" s="120"/>
      <c r="G84" s="120">
        <f>VLOOKUP(CONCATENATE(G$52,"_Qu_","CH"),fpre_reg_dat!$A$2:$CV$4224,CH!$B84,0)</f>
        <v>130.15096696489567</v>
      </c>
      <c r="H84" s="120"/>
      <c r="I84" s="120">
        <f>VLOOKUP(CONCATENATE(I$52,"_Qu_","CH"),fpre_reg_dat!$A$2:$CV$4224,CH!$B84,0)</f>
        <v>150.13302473511456</v>
      </c>
      <c r="J84" s="120"/>
      <c r="K84" s="120">
        <f>VLOOKUP(CONCATENATE(K$52,"_Qu_","CH"),fpre_reg_dat!$A$2:$CV$4224,CH!$B84,0)</f>
        <v>139.17416217403081</v>
      </c>
      <c r="L84" s="104">
        <f t="shared" si="5"/>
        <v>32</v>
      </c>
      <c r="M84" s="118">
        <v>2012</v>
      </c>
      <c r="N84" s="119"/>
      <c r="O84" s="115">
        <f>VLOOKUP(CONCATENATE(E$52,"_Ja_","CH"),fpre_reg_dat!$A$2:$CV$4224,CH!$L84,0)</f>
        <v>168.62923036964284</v>
      </c>
      <c r="P84" s="120"/>
      <c r="Q84" s="120">
        <f>VLOOKUP(CONCATENATE(G$52,"_Ja_","CH"),fpre_reg_dat!$A$2:$CV$4224,CH!$L84,0)</f>
        <v>206.34178156236609</v>
      </c>
      <c r="R84" s="120"/>
      <c r="S84" s="120">
        <f>VLOOKUP(CONCATENATE(I$52,"_Ja_","CH"),fpre_reg_dat!$A$2:$CV$4224,CH!$L84,0)</f>
        <v>217.39724715034745</v>
      </c>
      <c r="T84" s="120"/>
      <c r="U84" s="120">
        <f>VLOOKUP(CONCATENATE(K$52,"_Ja_","CH"),fpre_reg_dat!$A$2:$CV$4224,CH!$L84,0)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4"/>
        <v>33</v>
      </c>
      <c r="C85" s="118" t="s">
        <v>44</v>
      </c>
      <c r="D85" s="119"/>
      <c r="E85" s="115">
        <f>VLOOKUP(CONCATENATE(E$52,"_Qu_","CH"),fpre_reg_dat!$A$2:$CV$4224,CH!$B85,0)</f>
        <v>124.88014628780559</v>
      </c>
      <c r="F85" s="120"/>
      <c r="G85" s="120">
        <f>VLOOKUP(CONCATENATE(G$52,"_Qu_","CH"),fpre_reg_dat!$A$2:$CV$4224,CH!$B85,0)</f>
        <v>132.15037652819049</v>
      </c>
      <c r="H85" s="120"/>
      <c r="I85" s="120">
        <f>VLOOKUP(CONCATENATE(I$52,"_Qu_","CH"),fpre_reg_dat!$A$2:$CV$4224,CH!$B85,0)</f>
        <v>149.29993106074585</v>
      </c>
      <c r="J85" s="120"/>
      <c r="K85" s="120">
        <f>VLOOKUP(CONCATENATE(K$52,"_Qu_","CH"),fpre_reg_dat!$A$2:$CV$4224,CH!$B85,0)</f>
        <v>139.7539973589007</v>
      </c>
      <c r="L85" s="104">
        <f t="shared" si="5"/>
        <v>33</v>
      </c>
      <c r="M85" s="118">
        <v>2013</v>
      </c>
      <c r="N85" s="119"/>
      <c r="O85" s="115">
        <f>VLOOKUP(CONCATENATE(E$52,"_Ja_","CH"),fpre_reg_dat!$A$2:$CV$4224,CH!$L85,0)</f>
        <v>187.83231485756258</v>
      </c>
      <c r="P85" s="120"/>
      <c r="Q85" s="120">
        <f>VLOOKUP(CONCATENATE(G$52,"_Ja_","CH"),fpre_reg_dat!$A$2:$CV$4224,CH!$L85,0)</f>
        <v>227.8139879729855</v>
      </c>
      <c r="R85" s="120"/>
      <c r="S85" s="120">
        <f>VLOOKUP(CONCATENATE(I$52,"_Ja_","CH"),fpre_reg_dat!$A$2:$CV$4224,CH!$L85,0)</f>
        <v>237.34694977836983</v>
      </c>
      <c r="T85" s="120"/>
      <c r="U85" s="120">
        <f>VLOOKUP(CONCATENATE(K$52,"_Ja_","CH"),fpre_reg_dat!$A$2:$CV$4224,CH!$L85,0)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4"/>
        <v>34</v>
      </c>
      <c r="C86" s="118" t="s">
        <v>45</v>
      </c>
      <c r="D86" s="119"/>
      <c r="E86" s="115">
        <f>VLOOKUP(CONCATENATE(E$52,"_Qu_","CH"),fpre_reg_dat!$A$2:$CV$4224,CH!$B86,0)</f>
        <v>128.02524235648809</v>
      </c>
      <c r="F86" s="120"/>
      <c r="G86" s="120">
        <f>VLOOKUP(CONCATENATE(G$52,"_Qu_","CH"),fpre_reg_dat!$A$2:$CV$4224,CH!$B86,0)</f>
        <v>134.75581145509059</v>
      </c>
      <c r="H86" s="120"/>
      <c r="I86" s="120">
        <f>VLOOKUP(CONCATENATE(I$52,"_Qu_","CH"),fpre_reg_dat!$A$2:$CV$4224,CH!$B86,0)</f>
        <v>152.68388563835771</v>
      </c>
      <c r="J86" s="120"/>
      <c r="K86" s="120">
        <f>VLOOKUP(CONCATENATE(K$52,"_Qu_","CH"),fpre_reg_dat!$A$2:$CV$4224,CH!$B86,0)</f>
        <v>142.81152693040772</v>
      </c>
      <c r="L86" s="104">
        <f t="shared" si="5"/>
        <v>34</v>
      </c>
      <c r="M86" s="118">
        <v>2014</v>
      </c>
      <c r="N86" s="119"/>
      <c r="O86" s="115">
        <f>VLOOKUP(CONCATENATE(E$52,"_Ja_","CH"),fpre_reg_dat!$A$2:$CV$4224,CH!$L86,0)</f>
        <v>194.85682201721727</v>
      </c>
      <c r="P86" s="120"/>
      <c r="Q86" s="120">
        <f>VLOOKUP(CONCATENATE(G$52,"_Ja_","CH"),fpre_reg_dat!$A$2:$CV$4224,CH!$L86,0)</f>
        <v>236.31708213356433</v>
      </c>
      <c r="R86" s="120"/>
      <c r="S86" s="120">
        <f>VLOOKUP(CONCATENATE(I$52,"_Ja_","CH"),fpre_reg_dat!$A$2:$CV$4224,CH!$L86,0)</f>
        <v>249.04873602780194</v>
      </c>
      <c r="T86" s="120"/>
      <c r="U86" s="120">
        <f>VLOOKUP(CONCATENATE(K$52,"_Ja_","CH"),fpre_reg_dat!$A$2:$CV$4224,CH!$L86,0)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4"/>
        <v>35</v>
      </c>
      <c r="C87" s="118" t="s">
        <v>46</v>
      </c>
      <c r="D87" s="119"/>
      <c r="E87" s="115">
        <f>VLOOKUP(CONCATENATE(E$52,"_Qu_","CH"),fpre_reg_dat!$A$2:$CV$4224,CH!$B87,0)</f>
        <v>127.10718607942273</v>
      </c>
      <c r="F87" s="120"/>
      <c r="G87" s="120">
        <f>VLOOKUP(CONCATENATE(G$52,"_Qu_","CH"),fpre_reg_dat!$A$2:$CV$4224,CH!$B87,0)</f>
        <v>133.61552666921077</v>
      </c>
      <c r="H87" s="120"/>
      <c r="I87" s="120">
        <f>VLOOKUP(CONCATENATE(I$52,"_Qu_","CH"),fpre_reg_dat!$A$2:$CV$4224,CH!$B87,0)</f>
        <v>152.25689900732507</v>
      </c>
      <c r="J87" s="120"/>
      <c r="K87" s="120">
        <f>VLOOKUP(CONCATENATE(K$52,"_Qu_","CH"),fpre_reg_dat!$A$2:$CV$4224,CH!$B87,0)</f>
        <v>142.05199488161307</v>
      </c>
      <c r="L87" s="104">
        <f t="shared" si="5"/>
        <v>35</v>
      </c>
      <c r="M87" s="118">
        <v>2015</v>
      </c>
      <c r="N87" s="119"/>
      <c r="O87" s="115">
        <f>VLOOKUP(CONCATENATE(E$52,"_Ja_","CH"),fpre_reg_dat!$A$2:$CV$4224,CH!$L87,0)</f>
        <v>192.83996556004212</v>
      </c>
      <c r="P87" s="120"/>
      <c r="Q87" s="120">
        <f>VLOOKUP(CONCATENATE(G$52,"_Ja_","CH"),fpre_reg_dat!$A$2:$CV$4224,CH!$L87,0)</f>
        <v>238.6347931374828</v>
      </c>
      <c r="R87" s="120"/>
      <c r="S87" s="120">
        <f>VLOOKUP(CONCATENATE(I$52,"_Ja_","CH"),fpre_reg_dat!$A$2:$CV$4224,CH!$L87,0)</f>
        <v>239.32527431436498</v>
      </c>
      <c r="T87" s="120"/>
      <c r="U87" s="120">
        <f>VLOOKUP(CONCATENATE(K$52,"_Ja_","CH"),fpre_reg_dat!$A$2:$CV$4224,CH!$L87,0)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4"/>
        <v>36</v>
      </c>
      <c r="C88" s="118" t="s">
        <v>47</v>
      </c>
      <c r="D88" s="119"/>
      <c r="E88" s="115">
        <f>VLOOKUP(CONCATENATE(E$52,"_Qu_","CH"),fpre_reg_dat!$A$2:$CV$4224,CH!$B88,0)</f>
        <v>129.44953886262505</v>
      </c>
      <c r="F88" s="120"/>
      <c r="G88" s="120">
        <f>VLOOKUP(CONCATENATE(G$52,"_Qu_","CH"),fpre_reg_dat!$A$2:$CV$4224,CH!$B88,0)</f>
        <v>136.23046777435806</v>
      </c>
      <c r="H88" s="120"/>
      <c r="I88" s="120">
        <f>VLOOKUP(CONCATENATE(I$52,"_Qu_","CH"),fpre_reg_dat!$A$2:$CV$4224,CH!$B88,0)</f>
        <v>154.92105290583623</v>
      </c>
      <c r="J88" s="120"/>
      <c r="K88" s="120">
        <f>VLOOKUP(CONCATENATE(K$52,"_Qu_","CH"),fpre_reg_dat!$A$2:$CV$4224,CH!$B88,0)</f>
        <v>144.65780826732524</v>
      </c>
      <c r="L88" s="104">
        <f t="shared" si="5"/>
        <v>36</v>
      </c>
      <c r="M88" s="118">
        <v>2016</v>
      </c>
      <c r="N88" s="119"/>
      <c r="O88" s="115">
        <f>VLOOKUP(CONCATENATE(E$52,"_Ja_","CH"),fpre_reg_dat!$A$2:$CV$4224,CH!$L88,0)</f>
        <v>207.96921848669783</v>
      </c>
      <c r="P88" s="120"/>
      <c r="Q88" s="120">
        <f>VLOOKUP(CONCATENATE(G$52,"_Ja_","CH"),fpre_reg_dat!$A$2:$CV$4224,CH!$L88,0)</f>
        <v>238.01117572778608</v>
      </c>
      <c r="R88" s="120"/>
      <c r="S88" s="120">
        <f>VLOOKUP(CONCATENATE(I$52,"_Ja_","CH"),fpre_reg_dat!$A$2:$CV$4224,CH!$L88,0)</f>
        <v>238.20194119416163</v>
      </c>
      <c r="T88" s="120"/>
      <c r="U88" s="120">
        <f>VLOOKUP(CONCATENATE(K$52,"_Ja_","CH"),fpre_reg_dat!$A$2:$CV$4224,CH!$L88,0)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4"/>
        <v>37</v>
      </c>
      <c r="C89" s="118" t="s">
        <v>48</v>
      </c>
      <c r="D89" s="119"/>
      <c r="E89" s="115">
        <f>VLOOKUP(CONCATENATE(E$52,"_Qu_","CH"),fpre_reg_dat!$A$2:$CV$4224,CH!$B89,0)</f>
        <v>132.27695001583658</v>
      </c>
      <c r="F89" s="120"/>
      <c r="G89" s="120">
        <f>VLOOKUP(CONCATENATE(G$52,"_Qu_","CH"),fpre_reg_dat!$A$2:$CV$4224,CH!$B89,0)</f>
        <v>138.98996004903671</v>
      </c>
      <c r="H89" s="120"/>
      <c r="I89" s="120">
        <f>VLOOKUP(CONCATENATE(I$52,"_Qu_","CH"),fpre_reg_dat!$A$2:$CV$4224,CH!$B89,0)</f>
        <v>156.6023729664158</v>
      </c>
      <c r="J89" s="120"/>
      <c r="K89" s="120">
        <f>VLOOKUP(CONCATENATE(K$52,"_Qu_","CH"),fpre_reg_dat!$A$2:$CV$4224,CH!$B89,0)</f>
        <v>146.89142735632902</v>
      </c>
      <c r="L89" s="104">
        <f t="shared" si="5"/>
        <v>37</v>
      </c>
      <c r="M89" s="118">
        <v>2017</v>
      </c>
      <c r="N89" s="119"/>
      <c r="O89" s="115">
        <f>VLOOKUP(CONCATENATE(E$52,"_Ja_","CH"),fpre_reg_dat!$A$2:$CV$4224,CH!$L89,0)</f>
        <v>205.86432776871965</v>
      </c>
      <c r="P89" s="120"/>
      <c r="Q89" s="120">
        <f>VLOOKUP(CONCATENATE(G$52,"_Ja_","CH"),fpre_reg_dat!$A$2:$CV$4224,CH!$L89,0)</f>
        <v>228.43754210200095</v>
      </c>
      <c r="R89" s="120"/>
      <c r="S89" s="120">
        <f>VLOOKUP(CONCATENATE(I$52,"_Ja_","CH"),fpre_reg_dat!$A$2:$CV$4224,CH!$L89,0)</f>
        <v>225.95706420580237</v>
      </c>
      <c r="T89" s="120"/>
      <c r="U89" s="120">
        <f>VLOOKUP(CONCATENATE(K$52,"_Ja_","CH"),fpre_reg_dat!$A$2:$CV$4224,CH!$L89,0)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4"/>
        <v>38</v>
      </c>
      <c r="C90" s="118" t="s">
        <v>49</v>
      </c>
      <c r="D90" s="119"/>
      <c r="E90" s="115">
        <f>VLOOKUP(CONCATENATE(E$52,"_Qu_","CH"),fpre_reg_dat!$A$2:$CV$4224,CH!$B90,0)</f>
        <v>135.88106195885638</v>
      </c>
      <c r="F90" s="120"/>
      <c r="G90" s="120">
        <f>VLOOKUP(CONCATENATE(G$52,"_Qu_","CH"),fpre_reg_dat!$A$2:$CV$4224,CH!$B90,0)</f>
        <v>141.26591946551508</v>
      </c>
      <c r="H90" s="120"/>
      <c r="I90" s="120">
        <f>VLOOKUP(CONCATENATE(I$52,"_Qu_","CH"),fpre_reg_dat!$A$2:$CV$4224,CH!$B90,0)</f>
        <v>158.7601797309739</v>
      </c>
      <c r="J90" s="120"/>
      <c r="K90" s="120">
        <f>VLOOKUP(CONCATENATE(K$52,"_Qu_","CH"),fpre_reg_dat!$A$2:$CV$4224,CH!$B90,0)</f>
        <v>149.27212711416456</v>
      </c>
      <c r="L90" s="104">
        <f t="shared" si="5"/>
        <v>38</v>
      </c>
      <c r="M90" s="118">
        <v>2018</v>
      </c>
      <c r="N90" s="119"/>
      <c r="O90" s="115">
        <f>VLOOKUP(CONCATENATE(E$52,"_Ja_","CH"),fpre_reg_dat!$A$2:$CV$4224,CH!$L90,0)</f>
        <v>215.07265637625133</v>
      </c>
      <c r="P90" s="120"/>
      <c r="Q90" s="120">
        <f>VLOOKUP(CONCATENATE(G$52,"_Ja_","CH"),fpre_reg_dat!$A$2:$CV$4224,CH!$L90,0)</f>
        <v>244.64283922175088</v>
      </c>
      <c r="R90" s="120"/>
      <c r="S90" s="120">
        <f>VLOOKUP(CONCATENATE(I$52,"_Ja_","CH"),fpre_reg_dat!$A$2:$CV$4224,CH!$L90,0)</f>
        <v>209.85680183554524</v>
      </c>
      <c r="T90" s="120"/>
      <c r="U90" s="120">
        <f>VLOOKUP(CONCATENATE(K$52,"_Ja_","CH"),fpre_reg_dat!$A$2:$CV$4224,CH!$L90,0)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4"/>
        <v>39</v>
      </c>
      <c r="C91" s="118" t="s">
        <v>50</v>
      </c>
      <c r="D91" s="119"/>
      <c r="E91" s="115">
        <f>VLOOKUP(CONCATENATE(E$52,"_Qu_","CH"),fpre_reg_dat!$A$2:$CV$4224,CH!$B91,0)</f>
        <v>138.65240325005402</v>
      </c>
      <c r="F91" s="120"/>
      <c r="G91" s="120">
        <f>VLOOKUP(CONCATENATE(G$52,"_Qu_","CH"),fpre_reg_dat!$A$2:$CV$4224,CH!$B91,0)</f>
        <v>141.9621080770728</v>
      </c>
      <c r="H91" s="120"/>
      <c r="I91" s="120">
        <f>VLOOKUP(CONCATENATE(I$52,"_Qu_","CH"),fpre_reg_dat!$A$2:$CV$4224,CH!$B91,0)</f>
        <v>161.57912078926276</v>
      </c>
      <c r="J91" s="120"/>
      <c r="K91" s="120">
        <f>VLOOKUP(CONCATENATE(K$52,"_Qu_","CH"),fpre_reg_dat!$A$2:$CV$4224,CH!$B91,0)</f>
        <v>151.27523792321801</v>
      </c>
      <c r="L91" s="104">
        <f t="shared" si="5"/>
        <v>39</v>
      </c>
      <c r="M91" s="118">
        <v>2019</v>
      </c>
      <c r="N91" s="119"/>
      <c r="O91" s="115">
        <f>VLOOKUP(CONCATENATE(E$52,"_Ja_","CH"),fpre_reg_dat!$A$2:$CV$4224,CH!$L91,0)</f>
        <v>220.0915523078267</v>
      </c>
      <c r="P91" s="120"/>
      <c r="Q91" s="120">
        <f>VLOOKUP(CONCATENATE(G$52,"_Ja_","CH"),fpre_reg_dat!$A$2:$CV$4224,CH!$L91,0)</f>
        <v>250.78480350809519</v>
      </c>
      <c r="R91" s="120"/>
      <c r="S91" s="120">
        <f>VLOOKUP(CONCATENATE(I$52,"_Ja_","CH"),fpre_reg_dat!$A$2:$CV$4224,CH!$L91,0)</f>
        <v>231.80474768298973</v>
      </c>
      <c r="T91" s="120"/>
      <c r="U91" s="120">
        <f>VLOOKUP(CONCATENATE(K$52,"_Ja_","CH"),fpre_reg_dat!$A$2:$CV$4224,CH!$L91,0)</f>
        <v>237.23802607706568</v>
      </c>
    </row>
    <row r="92" spans="1:104" ht="15" customHeight="1" x14ac:dyDescent="0.2">
      <c r="B92" s="106">
        <f t="shared" si="4"/>
        <v>40</v>
      </c>
      <c r="C92" s="118" t="s">
        <v>51</v>
      </c>
      <c r="D92" s="119"/>
      <c r="E92" s="115">
        <f>VLOOKUP(CONCATENATE(E$52,"_Qu_","CH"),fpre_reg_dat!$A$2:$CV$4224,CH!$B92,0)</f>
        <v>140.62167347920956</v>
      </c>
      <c r="F92" s="120"/>
      <c r="G92" s="120">
        <f>VLOOKUP(CONCATENATE(G$52,"_Qu_","CH"),fpre_reg_dat!$A$2:$CV$4224,CH!$B92,0)</f>
        <v>143.04230163981208</v>
      </c>
      <c r="H92" s="120"/>
      <c r="I92" s="120">
        <f>VLOOKUP(CONCATENATE(I$52,"_Qu_","CH"),fpre_reg_dat!$A$2:$CV$4224,CH!$B92,0)</f>
        <v>163.24507553581557</v>
      </c>
      <c r="J92" s="120"/>
      <c r="K92" s="120">
        <f>VLOOKUP(CONCATENATE(K$52,"_Qu_","CH"),fpre_reg_dat!$A$2:$CV$4224,CH!$B92,0)</f>
        <v>152.75497363111359</v>
      </c>
      <c r="L92" s="10"/>
      <c r="M92" s="118"/>
      <c r="N92" s="119"/>
      <c r="O92" s="115"/>
      <c r="P92" s="120"/>
      <c r="Q92" s="120"/>
      <c r="R92" s="120"/>
      <c r="S92" s="120"/>
      <c r="T92" s="120"/>
      <c r="U92" s="120"/>
    </row>
    <row r="93" spans="1:104" ht="15" customHeight="1" x14ac:dyDescent="0.2">
      <c r="B93" s="106">
        <f t="shared" si="4"/>
        <v>41</v>
      </c>
      <c r="C93" s="118" t="s">
        <v>52</v>
      </c>
      <c r="D93" s="119"/>
      <c r="E93" s="115">
        <f>VLOOKUP(CONCATENATE(E$52,"_Qu_","CH"),fpre_reg_dat!$A$2:$CV$4224,CH!$B93,0)</f>
        <v>142.01234705897161</v>
      </c>
      <c r="F93" s="120"/>
      <c r="G93" s="120">
        <f>VLOOKUP(CONCATENATE(G$52,"_Qu_","CH"),fpre_reg_dat!$A$2:$CV$4224,CH!$B93,0)</f>
        <v>144.22043103794132</v>
      </c>
      <c r="H93" s="120"/>
      <c r="I93" s="120">
        <f>VLOOKUP(CONCATENATE(I$52,"_Qu_","CH"),fpre_reg_dat!$A$2:$CV$4224,CH!$B93,0)</f>
        <v>164.63656742370981</v>
      </c>
      <c r="J93" s="120"/>
      <c r="K93" s="120">
        <f>VLOOKUP(CONCATENATE(K$52,"_Qu_","CH"),fpre_reg_dat!$A$2:$CV$4224,CH!$B93,0)</f>
        <v>154.06495222491841</v>
      </c>
      <c r="L93" s="10"/>
      <c r="M93" s="119" t="str">
        <f>M90&amp;" - "&amp;M91</f>
        <v>2018 - 2019</v>
      </c>
      <c r="N93" s="119"/>
      <c r="O93" s="114">
        <f>O91/O90-1</f>
        <v>2.3335815980229713E-2</v>
      </c>
      <c r="P93" s="120"/>
      <c r="Q93" s="114">
        <f>Q91/Q90-1</f>
        <v>2.5105841257740957E-2</v>
      </c>
      <c r="R93" s="120"/>
      <c r="S93" s="114">
        <f>S91/S90-1</f>
        <v>0.10458534417504395</v>
      </c>
      <c r="T93" s="120"/>
      <c r="U93" s="114">
        <f>U91/U90-1</f>
        <v>6.1974293805338032E-2</v>
      </c>
    </row>
    <row r="94" spans="1:104" ht="15" customHeight="1" x14ac:dyDescent="0.2">
      <c r="B94" s="106">
        <f t="shared" si="4"/>
        <v>42</v>
      </c>
      <c r="C94" s="118" t="s">
        <v>53</v>
      </c>
      <c r="D94" s="119"/>
      <c r="E94" s="115">
        <f>VLOOKUP(CONCATENATE(E$52,"_Qu_","CH"),fpre_reg_dat!$A$2:$CV$4224,CH!$B94,0)</f>
        <v>142.07804334442466</v>
      </c>
      <c r="F94" s="120"/>
      <c r="G94" s="120">
        <f>VLOOKUP(CONCATENATE(G$52,"_Qu_","CH"),fpre_reg_dat!$A$2:$CV$4224,CH!$B94,0)</f>
        <v>145.49830724491991</v>
      </c>
      <c r="H94" s="120"/>
      <c r="I94" s="120">
        <f>VLOOKUP(CONCATENATE(I$52,"_Qu_","CH"),fpre_reg_dat!$A$2:$CV$4224,CH!$B94,0)</f>
        <v>164.45358998671298</v>
      </c>
      <c r="J94" s="120"/>
      <c r="K94" s="120">
        <f>VLOOKUP(CONCATENATE(K$52,"_Qu_","CH"),fpre_reg_dat!$A$2:$CV$4224,CH!$B94,0)</f>
        <v>154.46996455338621</v>
      </c>
      <c r="L94" s="10"/>
      <c r="M94" s="119" t="str">
        <f>M86&amp;" - "&amp;M91</f>
        <v>2014 - 2019</v>
      </c>
      <c r="N94" s="119"/>
      <c r="O94" s="114">
        <f>O91/O86-1</f>
        <v>0.12950396105905759</v>
      </c>
      <c r="P94" s="120"/>
      <c r="Q94" s="114">
        <f>Q91/Q86-1</f>
        <v>6.1221648659125938E-2</v>
      </c>
      <c r="R94" s="120"/>
      <c r="S94" s="114">
        <f>S91/S86-1</f>
        <v>-6.9239413216243828E-2</v>
      </c>
      <c r="T94" s="120"/>
      <c r="U94" s="114">
        <f>U91/U86-1</f>
        <v>6.1281553480241335E-4</v>
      </c>
    </row>
    <row r="95" spans="1:104" ht="15" customHeight="1" x14ac:dyDescent="0.2">
      <c r="B95" s="106">
        <f t="shared" si="4"/>
        <v>43</v>
      </c>
      <c r="C95" s="118" t="s">
        <v>54</v>
      </c>
      <c r="D95" s="119"/>
      <c r="E95" s="115">
        <f>VLOOKUP(CONCATENATE(E$52,"_Qu_","CH"),fpre_reg_dat!$A$2:$CV$4224,CH!$B95,0)</f>
        <v>141.98603708931827</v>
      </c>
      <c r="F95" s="120"/>
      <c r="G95" s="120">
        <f>VLOOKUP(CONCATENATE(G$52,"_Qu_","CH"),fpre_reg_dat!$A$2:$CV$4224,CH!$B95,0)</f>
        <v>146.97651169114363</v>
      </c>
      <c r="H95" s="120"/>
      <c r="I95" s="120">
        <f>VLOOKUP(CONCATENATE(I$52,"_Qu_","CH"),fpre_reg_dat!$A$2:$CV$4224,CH!$B95,0)</f>
        <v>164.55344099340027</v>
      </c>
      <c r="J95" s="120"/>
      <c r="K95" s="120">
        <f>VLOOKUP(CONCATENATE(K$52,"_Qu_","CH"),fpre_reg_dat!$A$2:$CV$4224,CH!$B95,0)</f>
        <v>155.07216662930469</v>
      </c>
      <c r="L95" s="10"/>
      <c r="M95" s="212" t="str">
        <f>te!A11</f>
        <v>Source: Transaction price indexes Fahrländer Partner.</v>
      </c>
      <c r="N95" s="212"/>
      <c r="O95" s="212"/>
      <c r="P95" s="212"/>
      <c r="Q95" s="212"/>
      <c r="R95" s="212"/>
      <c r="S95" s="212"/>
      <c r="T95" s="212"/>
      <c r="U95" s="212"/>
    </row>
    <row r="96" spans="1:104" ht="15" customHeight="1" x14ac:dyDescent="0.2">
      <c r="B96" s="106">
        <f t="shared" si="4"/>
        <v>44</v>
      </c>
      <c r="C96" s="118" t="s">
        <v>55</v>
      </c>
      <c r="D96" s="119"/>
      <c r="E96" s="115">
        <f>VLOOKUP(CONCATENATE(E$52,"_Qu_","CH"),fpre_reg_dat!$A$2:$CV$4224,CH!$B96,0)</f>
        <v>143.81110247818242</v>
      </c>
      <c r="F96" s="120"/>
      <c r="G96" s="120">
        <f>VLOOKUP(CONCATENATE(G$52,"_Qu_","CH"),fpre_reg_dat!$A$2:$CV$4224,CH!$B96,0)</f>
        <v>151.32988152519701</v>
      </c>
      <c r="H96" s="120"/>
      <c r="I96" s="120">
        <f>VLOOKUP(CONCATENATE(I$52,"_Qu_","CH"),fpre_reg_dat!$A$2:$CV$4224,CH!$B96,0)</f>
        <v>167.79689911381988</v>
      </c>
      <c r="J96" s="120"/>
      <c r="K96" s="120">
        <f>VLOOKUP(CONCATENATE(K$52,"_Qu_","CH"),fpre_reg_dat!$A$2:$CV$4224,CH!$B96,0)</f>
        <v>158.56475564930403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</row>
    <row r="97" spans="2:22" ht="15" customHeight="1" x14ac:dyDescent="0.2">
      <c r="B97" s="106">
        <f t="shared" si="4"/>
        <v>45</v>
      </c>
      <c r="C97" s="118" t="s">
        <v>68</v>
      </c>
      <c r="D97" s="119"/>
      <c r="E97" s="115">
        <f>VLOOKUP(CONCATENATE(E$52,"_Qu_","CH"),fpre_reg_dat!$A$2:$CV$4224,CH!$B97,0)</f>
        <v>147.99551536361568</v>
      </c>
      <c r="F97" s="120"/>
      <c r="G97" s="120">
        <f>VLOOKUP(CONCATENATE(G$52,"_Qu_","CH"),fpre_reg_dat!$A$2:$CV$4224,CH!$B97,0)</f>
        <v>158.70877349732038</v>
      </c>
      <c r="H97" s="120"/>
      <c r="I97" s="120">
        <f>VLOOKUP(CONCATENATE(I$52,"_Qu_","CH"),fpre_reg_dat!$A$2:$CV$4224,CH!$B97,0)</f>
        <v>175.7542698826602</v>
      </c>
      <c r="J97" s="120"/>
      <c r="K97" s="120">
        <f>VLOOKUP(CONCATENATE(K$52,"_Qu_","CH"),fpre_reg_dat!$A$2:$CV$4224,CH!$B97,0)</f>
        <v>165.83754696785982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">
      <c r="B98" s="106">
        <f t="shared" si="4"/>
        <v>46</v>
      </c>
      <c r="C98" s="118" t="s">
        <v>69</v>
      </c>
      <c r="D98" s="119"/>
      <c r="E98" s="115">
        <f>VLOOKUP(CONCATENATE(E$52,"_Qu_","CH"),fpre_reg_dat!$A$2:$CV$4224,CH!$B98,0)</f>
        <v>148.64924931461243</v>
      </c>
      <c r="F98" s="120"/>
      <c r="G98" s="120">
        <f>VLOOKUP(CONCATENATE(G$52,"_Qu_","CH"),fpre_reg_dat!$A$2:$CV$4224,CH!$B98,0)</f>
        <v>160.52746488256912</v>
      </c>
      <c r="H98" s="120"/>
      <c r="I98" s="120">
        <f>VLOOKUP(CONCATENATE(I$52,"_Qu_","CH"),fpre_reg_dat!$A$2:$CV$4224,CH!$B98,0)</f>
        <v>179.76089479757974</v>
      </c>
      <c r="J98" s="120"/>
      <c r="K98" s="120">
        <f>VLOOKUP(CONCATENATE(K$52,"_Qu_","CH"),fpre_reg_dat!$A$2:$CV$4224,CH!$B98,0)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4"/>
        <v>47</v>
      </c>
      <c r="C99" s="118" t="s">
        <v>70</v>
      </c>
      <c r="D99" s="119"/>
      <c r="E99" s="115">
        <f>VLOOKUP(CONCATENATE(E$52,"_Qu_","CH"),fpre_reg_dat!$A$2:$CV$4224,CH!$B99,0)</f>
        <v>158.90226069397502</v>
      </c>
      <c r="F99" s="120"/>
      <c r="G99" s="120">
        <f>VLOOKUP(CONCATENATE(G$52,"_Qu_","CH"),fpre_reg_dat!$A$2:$CV$4224,CH!$B99,0)</f>
        <v>170.76948441231372</v>
      </c>
      <c r="H99" s="120"/>
      <c r="I99" s="120">
        <f>VLOOKUP(CONCATENATE(I$52,"_Qu_","CH"),fpre_reg_dat!$A$2:$CV$4224,CH!$B99,0)</f>
        <v>179.76524989231194</v>
      </c>
      <c r="J99" s="120"/>
      <c r="K99" s="120">
        <f>VLOOKUP(CONCATENATE(K$52,"_Qu_","CH"),fpre_reg_dat!$A$2:$CV$4224,CH!$B99,0)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4"/>
        <v>48</v>
      </c>
      <c r="C100" s="118" t="s">
        <v>71</v>
      </c>
      <c r="D100" s="119"/>
      <c r="E100" s="115">
        <f>VLOOKUP(CONCATENATE(E$52,"_Qu_","CH"),fpre_reg_dat!$A$2:$CV$4224,CH!$B100,0)</f>
        <v>155.35073170755896</v>
      </c>
      <c r="F100" s="120"/>
      <c r="G100" s="120">
        <f>VLOOKUP(CONCATENATE(G$52,"_Qu_","CH"),fpre_reg_dat!$A$2:$CV$4224,CH!$B100,0)</f>
        <v>167.03631625138033</v>
      </c>
      <c r="H100" s="120"/>
      <c r="I100" s="120">
        <f>VLOOKUP(CONCATENATE(I$52,"_Qu_","CH"),fpre_reg_dat!$A$2:$CV$4224,CH!$B100,0)</f>
        <v>177.72384187166745</v>
      </c>
      <c r="J100" s="120"/>
      <c r="K100" s="120">
        <f>VLOOKUP(CONCATENATE(K$52,"_Qu_","CH"),fpre_reg_dat!$A$2:$CV$4224,CH!$B100,0)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4"/>
        <v>49</v>
      </c>
      <c r="C101" s="118" t="s">
        <v>74</v>
      </c>
      <c r="D101" s="119"/>
      <c r="E101" s="115">
        <f>VLOOKUP(CONCATENATE(E$52,"_Qu_","CH"),fpre_reg_dat!$A$2:$CV$4224,CH!$B101,0)</f>
        <v>156.53406729522683</v>
      </c>
      <c r="F101" s="120"/>
      <c r="G101" s="120">
        <f>VLOOKUP(CONCATENATE(G$52,"_Qu_","CH"),fpre_reg_dat!$A$2:$CV$4224,CH!$B101,0)</f>
        <v>168.36706433412215</v>
      </c>
      <c r="H101" s="120"/>
      <c r="I101" s="120">
        <f>VLOOKUP(CONCATENATE(I$52,"_Qu_","CH"),fpre_reg_dat!$A$2:$CV$4224,CH!$B101,0)</f>
        <v>179.29631116717923</v>
      </c>
      <c r="J101" s="120"/>
      <c r="K101" s="120">
        <f>VLOOKUP(CONCATENATE(K$52,"_Qu_","CH"),fpre_reg_dat!$A$2:$CV$4224,CH!$B101,0)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4"/>
        <v>50</v>
      </c>
      <c r="C102" s="118" t="s">
        <v>217</v>
      </c>
      <c r="D102" s="119"/>
      <c r="E102" s="115">
        <f>VLOOKUP(CONCATENATE(E$52,"_Qu_","CH"),fpre_reg_dat!$A$2:$CV$4224,CH!$B102,0)</f>
        <v>158.07127033199234</v>
      </c>
      <c r="F102" s="120"/>
      <c r="G102" s="120">
        <f>VLOOKUP(CONCATENATE(G$52,"_Qu_","CH"),fpre_reg_dat!$A$2:$CV$4224,CH!$B102,0)</f>
        <v>170.94894396706567</v>
      </c>
      <c r="H102" s="120"/>
      <c r="I102" s="120">
        <f>VLOOKUP(CONCATENATE(I$52,"_Qu_","CH"),fpre_reg_dat!$A$2:$CV$4224,CH!$B102,0)</f>
        <v>181.56757365653039</v>
      </c>
      <c r="J102" s="120"/>
      <c r="K102" s="120">
        <f>VLOOKUP(CONCATENATE(K$52,"_Qu_","CH"),fpre_reg_dat!$A$2:$CV$4224,CH!$B102,0)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4"/>
        <v>51</v>
      </c>
      <c r="C103" s="118" t="s">
        <v>487</v>
      </c>
      <c r="D103" s="119"/>
      <c r="E103" s="115">
        <f>VLOOKUP(CONCATENATE(E$52,"_Qu_","CH"),fpre_reg_dat!$A$2:$CV$4224,CH!$B103,0)</f>
        <v>159.50696033872336</v>
      </c>
      <c r="F103" s="120"/>
      <c r="G103" s="120">
        <f>VLOOKUP(CONCATENATE(G$52,"_Qu_","CH"),fpre_reg_dat!$A$2:$CV$4224,CH!$B103,0)</f>
        <v>174.20216877459492</v>
      </c>
      <c r="H103" s="120"/>
      <c r="I103" s="120">
        <f>VLOOKUP(CONCATENATE(I$52,"_Qu_","CH"),fpre_reg_dat!$A$2:$CV$4224,CH!$B103,0)</f>
        <v>188.44077615684444</v>
      </c>
      <c r="J103" s="120"/>
      <c r="K103" s="120">
        <f>VLOOKUP(CONCATENATE(K$52,"_Qu_","CH"),fpre_reg_dat!$A$2:$CV$4224,CH!$B103,0)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4"/>
        <v>52</v>
      </c>
      <c r="C104" s="118" t="s">
        <v>488</v>
      </c>
      <c r="D104" s="119"/>
      <c r="E104" s="115">
        <f>VLOOKUP(CONCATENATE(E$52,"_Qu_","CH"),fpre_reg_dat!$A$2:$CV$4224,CH!$B104,0)</f>
        <v>159.41493029151368</v>
      </c>
      <c r="F104" s="120"/>
      <c r="G104" s="120">
        <f>VLOOKUP(CONCATENATE(G$52,"_Qu_","CH"),fpre_reg_dat!$A$2:$CV$4224,CH!$B104,0)</f>
        <v>172.88282415835297</v>
      </c>
      <c r="H104" s="120"/>
      <c r="I104" s="120">
        <f>VLOOKUP(CONCATENATE(I$52,"_Qu_","CH"),fpre_reg_dat!$A$2:$CV$4224,CH!$B104,0)</f>
        <v>193.80410026306086</v>
      </c>
      <c r="J104" s="120"/>
      <c r="K104" s="120">
        <f>VLOOKUP(CONCATENATE(K$52,"_Qu_","CH"),fpre_reg_dat!$A$2:$CV$4224,CH!$B104,0)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4"/>
        <v>53</v>
      </c>
      <c r="C105" s="118" t="s">
        <v>494</v>
      </c>
      <c r="D105" s="119"/>
      <c r="E105" s="115">
        <f>VLOOKUP(CONCATENATE(E$52,"_Qu_","CH"),fpre_reg_dat!$A$2:$CV$4224,CH!$B105,0)</f>
        <v>163.25670537677107</v>
      </c>
      <c r="F105" s="120"/>
      <c r="G105" s="120">
        <f>VLOOKUP(CONCATENATE(G$52,"_Qu_","CH"),fpre_reg_dat!$A$2:$CV$4224,CH!$B105,0)</f>
        <v>175.84186552682974</v>
      </c>
      <c r="H105" s="120"/>
      <c r="I105" s="120">
        <f>VLOOKUP(CONCATENATE(I$52,"_Qu_","CH"),fpre_reg_dat!$A$2:$CV$4224,CH!$B105,0)</f>
        <v>197.58561670326202</v>
      </c>
      <c r="J105" s="120"/>
      <c r="K105" s="120">
        <f>VLOOKUP(CONCATENATE(K$52,"_Qu_","CH"),fpre_reg_dat!$A$2:$CV$4224,CH!$B105,0)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4"/>
        <v>54</v>
      </c>
      <c r="C106" s="118" t="s">
        <v>511</v>
      </c>
      <c r="D106" s="119"/>
      <c r="E106" s="115">
        <f>VLOOKUP(CONCATENATE(E$52,"_Qu_","CH"),fpre_reg_dat!$A$2:$CV$4224,CH!$B106,0)</f>
        <v>165.76329878933399</v>
      </c>
      <c r="F106" s="120"/>
      <c r="G106" s="120">
        <f>VLOOKUP(CONCATENATE(G$52,"_Qu_","CH"),fpre_reg_dat!$A$2:$CV$4224,CH!$B106,0)</f>
        <v>179.35014311937999</v>
      </c>
      <c r="H106" s="120"/>
      <c r="I106" s="120">
        <f>VLOOKUP(CONCATENATE(I$52,"_Qu_","CH"),fpre_reg_dat!$A$2:$CV$4224,CH!$B106,0)</f>
        <v>199.82430991057581</v>
      </c>
      <c r="J106" s="120"/>
      <c r="K106" s="120">
        <f>VLOOKUP(CONCATENATE(K$52,"_Qu_","CH"),fpre_reg_dat!$A$2:$CV$4224,CH!$B106,0)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4"/>
        <v>55</v>
      </c>
      <c r="C107" s="118" t="s">
        <v>518</v>
      </c>
      <c r="D107" s="119"/>
      <c r="E107" s="115">
        <f>VLOOKUP(CONCATENATE(E$52,"_Qu_","CH"),fpre_reg_dat!$A$2:$CV$4224,CH!$B107,0)</f>
        <v>167.05384125408955</v>
      </c>
      <c r="F107" s="120"/>
      <c r="G107" s="120">
        <f>VLOOKUP(CONCATENATE(G$52,"_Qu_","CH"),fpre_reg_dat!$A$2:$CV$4224,CH!$B107,0)</f>
        <v>183.93053711230633</v>
      </c>
      <c r="H107" s="120"/>
      <c r="I107" s="120">
        <f>VLOOKUP(CONCATENATE(I$52,"_Qu_","CH"),fpre_reg_dat!$A$2:$CV$4224,CH!$B107,0)</f>
        <v>197.86825061657535</v>
      </c>
      <c r="J107" s="120"/>
      <c r="K107" s="120">
        <f>VLOOKUP(CONCATENATE(K$52,"_Qu_","CH"),fpre_reg_dat!$A$2:$CV$4224,CH!$B107,0)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4"/>
        <v>56</v>
      </c>
      <c r="C108" s="118" t="s">
        <v>519</v>
      </c>
      <c r="D108" s="119"/>
      <c r="E108" s="115">
        <f>VLOOKUP(CONCATENATE(E$52,"_Qu_","CH"),fpre_reg_dat!$A$2:$CV$4224,CH!$B108,0)</f>
        <v>168.94757944473591</v>
      </c>
      <c r="F108" s="120"/>
      <c r="G108" s="120">
        <f>VLOOKUP(CONCATENATE(G$52,"_Qu_","CH"),fpre_reg_dat!$A$2:$CV$4224,CH!$B108,0)</f>
        <v>188.76051504890754</v>
      </c>
      <c r="H108" s="120"/>
      <c r="I108" s="120">
        <f>VLOOKUP(CONCATENATE(I$52,"_Qu_","CH"),fpre_reg_dat!$A$2:$CV$4224,CH!$B108,0)</f>
        <v>198.43851533566405</v>
      </c>
      <c r="J108" s="120"/>
      <c r="K108" s="120">
        <f>VLOOKUP(CONCATENATE(K$52,"_Qu_","CH"),fpre_reg_dat!$A$2:$CV$4224,CH!$B108,0)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4"/>
        <v>57</v>
      </c>
      <c r="C109" s="118" t="s">
        <v>520</v>
      </c>
      <c r="D109" s="119"/>
      <c r="E109" s="115">
        <f>VLOOKUP(CONCATENATE(E$52,"_Qu_","CH"),fpre_reg_dat!$A$2:$CV$4224,CH!$B109,0)</f>
        <v>181.93399085237303</v>
      </c>
      <c r="F109" s="120"/>
      <c r="G109" s="120">
        <f>VLOOKUP(CONCATENATE(G$52,"_Qu_","CH"),fpre_reg_dat!$A$2:$CV$4224,CH!$B109,0)</f>
        <v>199.16808558084966</v>
      </c>
      <c r="H109" s="120"/>
      <c r="I109" s="120">
        <f>VLOOKUP(CONCATENATE(I$52,"_Qu_","CH"),fpre_reg_dat!$A$2:$CV$4224,CH!$B109,0)</f>
        <v>210.64082341807202</v>
      </c>
      <c r="J109" s="120"/>
      <c r="K109" s="120">
        <f>VLOOKUP(CONCATENATE(K$52,"_Qu_","CH"),fpre_reg_dat!$A$2:$CV$4224,CH!$B109,0)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4"/>
        <v>58</v>
      </c>
      <c r="C110" s="118" t="s">
        <v>521</v>
      </c>
      <c r="D110" s="119"/>
      <c r="E110" s="115">
        <f>VLOOKUP(CONCATENATE(E$52,"_Qu_","CH"),fpre_reg_dat!$A$2:$CV$4224,CH!$B110,0)</f>
        <v>185.69284535533964</v>
      </c>
      <c r="F110" s="120"/>
      <c r="G110" s="120">
        <f>VLOOKUP(CONCATENATE(G$52,"_Qu_","CH"),fpre_reg_dat!$A$2:$CV$4224,CH!$B110,0)</f>
        <v>201.86406683529623</v>
      </c>
      <c r="H110" s="120"/>
      <c r="I110" s="120">
        <f>VLOOKUP(CONCATENATE(I$52,"_Qu_","CH"),fpre_reg_dat!$A$2:$CV$4224,CH!$B110,0)</f>
        <v>216.04428410166872</v>
      </c>
      <c r="J110" s="120"/>
      <c r="K110" s="120">
        <f>VLOOKUP(CONCATENATE(K$52,"_Qu_","CH"),fpre_reg_dat!$A$2:$CV$4224,CH!$B110,0)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4"/>
        <v>59</v>
      </c>
      <c r="C111" s="118" t="s">
        <v>522</v>
      </c>
      <c r="D111" s="119"/>
      <c r="E111" s="115">
        <f>VLOOKUP(CONCATENATE(E$52,"_Qu_","CH"),fpre_reg_dat!$A$2:$CV$4224,CH!$B111,0)</f>
        <v>184.4646221286429</v>
      </c>
      <c r="F111" s="120"/>
      <c r="G111" s="120">
        <f>VLOOKUP(CONCATENATE(G$52,"_Qu_","CH"),fpre_reg_dat!$A$2:$CV$4224,CH!$B111,0)</f>
        <v>199.33741751567459</v>
      </c>
      <c r="H111" s="120"/>
      <c r="I111" s="120">
        <f>VLOOKUP(CONCATENATE(I$52,"_Qu_","CH"),fpre_reg_dat!$A$2:$CV$4224,CH!$B111,0)</f>
        <v>222.42460163340971</v>
      </c>
      <c r="J111" s="120"/>
      <c r="K111" s="120">
        <f>VLOOKUP(CONCATENATE(K$52,"_Qu_","CH"),fpre_reg_dat!$A$2:$CV$4224,CH!$B111,0)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4"/>
        <v>60</v>
      </c>
      <c r="C112" s="118" t="s">
        <v>523</v>
      </c>
      <c r="D112" s="119"/>
      <c r="E112" s="115">
        <f>VLOOKUP(CONCATENATE(E$52,"_Qu_","CH"),fpre_reg_dat!$A$2:$CV$4224,CH!$B112,0)</f>
        <v>188.66098054058585</v>
      </c>
      <c r="F112" s="120"/>
      <c r="G112" s="120">
        <f>VLOOKUP(CONCATENATE(G$52,"_Qu_","CH"),fpre_reg_dat!$A$2:$CV$4224,CH!$B112,0)</f>
        <v>203.25799209154579</v>
      </c>
      <c r="H112" s="120"/>
      <c r="I112" s="120">
        <f>VLOOKUP(CONCATENATE(I$52,"_Qu_","CH"),fpre_reg_dat!$A$2:$CV$4224,CH!$B112,0)</f>
        <v>217.44328743769648</v>
      </c>
      <c r="J112" s="120"/>
      <c r="K112" s="120">
        <f>VLOOKUP(CONCATENATE(K$52,"_Qu_","CH"),fpre_reg_dat!$A$2:$CV$4224,CH!$B112,0)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4"/>
        <v>61</v>
      </c>
      <c r="C113" s="118" t="s">
        <v>524</v>
      </c>
      <c r="D113" s="119"/>
      <c r="E113" s="115">
        <f>VLOOKUP(CONCATENATE(E$52,"_Qu_","CH"),fpre_reg_dat!$A$2:$CV$4224,CH!$B113,0)</f>
        <v>193.6165144322249</v>
      </c>
      <c r="F113" s="120"/>
      <c r="G113" s="120">
        <f>VLOOKUP(CONCATENATE(G$52,"_Qu_","CH"),fpre_reg_dat!$A$2:$CV$4224,CH!$B113,0)</f>
        <v>208.56804367991822</v>
      </c>
      <c r="H113" s="120"/>
      <c r="I113" s="120">
        <f>VLOOKUP(CONCATENATE(I$52,"_Qu_","CH"),fpre_reg_dat!$A$2:$CV$4224,CH!$B113,0)</f>
        <v>220.45902879875473</v>
      </c>
      <c r="J113" s="120"/>
      <c r="K113" s="120">
        <f>VLOOKUP(CONCATENATE(K$52,"_Qu_","CH"),fpre_reg_dat!$A$2:$CV$4224,CH!$B113,0)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4"/>
        <v>62</v>
      </c>
      <c r="C114" s="118" t="s">
        <v>579</v>
      </c>
      <c r="D114" s="119"/>
      <c r="E114" s="115">
        <f>VLOOKUP(CONCATENATE(E$52,"_Qu_","CH"),fpre_reg_dat!$A$2:$CV$4224,CH!$B114,0)</f>
        <v>192.88070787092158</v>
      </c>
      <c r="F114" s="120"/>
      <c r="G114" s="120">
        <f>VLOOKUP(CONCATENATE(G$52,"_Qu_","CH"),fpre_reg_dat!$A$2:$CV$4224,CH!$B114,0)</f>
        <v>207.23452559432539</v>
      </c>
      <c r="H114" s="120"/>
      <c r="I114" s="120">
        <f>VLOOKUP(CONCATENATE(I$52,"_Qu_","CH"),fpre_reg_dat!$A$2:$CV$4224,CH!$B114,0)</f>
        <v>227.22541845726306</v>
      </c>
      <c r="J114" s="120"/>
      <c r="K114" s="120">
        <f>VLOOKUP(CONCATENATE(K$52,"_Qu_","CH"),fpre_reg_dat!$A$2:$CV$4224,CH!$B114,0)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4"/>
        <v>63</v>
      </c>
      <c r="C115" s="118" t="s">
        <v>580</v>
      </c>
      <c r="D115" s="119"/>
      <c r="E115" s="115">
        <f>VLOOKUP(CONCATENATE(E$52,"_Qu_","CH"),fpre_reg_dat!$A$2:$CV$4224,CH!$B115,0)</f>
        <v>192.17825627881533</v>
      </c>
      <c r="F115" s="120"/>
      <c r="G115" s="120">
        <f>VLOOKUP(CONCATENATE(G$52,"_Qu_","CH"),fpre_reg_dat!$A$2:$CV$4224,CH!$B115,0)</f>
        <v>208.94737303710315</v>
      </c>
      <c r="H115" s="120"/>
      <c r="I115" s="120">
        <f>VLOOKUP(CONCATENATE(I$52,"_Qu_","CH"),fpre_reg_dat!$A$2:$CV$4224,CH!$B115,0)</f>
        <v>226.80661971792694</v>
      </c>
      <c r="J115" s="120"/>
      <c r="K115" s="120">
        <f>VLOOKUP(CONCATENATE(K$52,"_Qu_","CH"),fpre_reg_dat!$A$2:$CV$4224,CH!$B115,0)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4"/>
        <v>64</v>
      </c>
      <c r="C116" s="118" t="s">
        <v>3730</v>
      </c>
      <c r="D116" s="119"/>
      <c r="E116" s="115">
        <f>VLOOKUP(CONCATENATE(E$52,"_Qu_","CH"),fpre_reg_dat!$A$2:$CV$4224,CH!$B116,0)</f>
        <v>189.77943957480215</v>
      </c>
      <c r="F116" s="120"/>
      <c r="G116" s="120">
        <f>VLOOKUP(CONCATENATE(G$52,"_Qu_","CH"),fpre_reg_dat!$A$2:$CV$4224,CH!$B116,0)</f>
        <v>208.87279643809214</v>
      </c>
      <c r="H116" s="120"/>
      <c r="I116" s="120">
        <f>VLOOKUP(CONCATENATE(I$52,"_Qu_","CH"),fpre_reg_dat!$A$2:$CV$4224,CH!$B116,0)</f>
        <v>234.78511586125768</v>
      </c>
      <c r="J116" s="120"/>
      <c r="K116" s="120">
        <f>VLOOKUP(CONCATENATE(K$52,"_Qu_","CH"),fpre_reg_dat!$A$2:$CV$4224,CH!$B116,0)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4"/>
        <v>65</v>
      </c>
      <c r="C117" s="118" t="s">
        <v>3731</v>
      </c>
      <c r="D117" s="119"/>
      <c r="E117" s="115">
        <f>VLOOKUP(CONCATENATE(E$52,"_Qu_","CH"),fpre_reg_dat!$A$2:$CV$4224,CH!$B117,0)</f>
        <v>190.52029216015217</v>
      </c>
      <c r="F117" s="120"/>
      <c r="G117" s="120">
        <f>VLOOKUP(CONCATENATE(G$52,"_Qu_","CH"),fpre_reg_dat!$A$2:$CV$4224,CH!$B117,0)</f>
        <v>208.29763906524056</v>
      </c>
      <c r="H117" s="120"/>
      <c r="I117" s="120">
        <f>VLOOKUP(CONCATENATE(I$52,"_Qu_","CH"),fpre_reg_dat!$A$2:$CV$4224,CH!$B117,0)</f>
        <v>223.28852699896765</v>
      </c>
      <c r="J117" s="120"/>
      <c r="K117" s="120">
        <f>VLOOKUP(CONCATENATE(K$52,"_Qu_","CH"),fpre_reg_dat!$A$2:$CV$4224,CH!$B117,0)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4"/>
        <v>66</v>
      </c>
      <c r="C118" s="118" t="s">
        <v>3732</v>
      </c>
      <c r="D118" s="119"/>
      <c r="E118" s="115">
        <f>VLOOKUP(CONCATENATE(E$52,"_Qu_","CH"),fpre_reg_dat!$A$2:$CV$4224,CH!$B118,0)</f>
        <v>185.64449604377543</v>
      </c>
      <c r="F118" s="120"/>
      <c r="G118" s="120">
        <f>VLOOKUP(CONCATENATE(G$52,"_Qu_","CH"),fpre_reg_dat!$A$2:$CV$4224,CH!$B118,0)</f>
        <v>208.67759232591118</v>
      </c>
      <c r="H118" s="120"/>
      <c r="I118" s="120">
        <f>VLOOKUP(CONCATENATE(I$52,"_Qu_","CH"),fpre_reg_dat!$A$2:$CV$4224,CH!$B118,0)</f>
        <v>214.32554357850742</v>
      </c>
      <c r="J118" s="120"/>
      <c r="K118" s="120">
        <f>VLOOKUP(CONCATENATE(K$52,"_Qu_","CH"),fpre_reg_dat!$A$2:$CV$4224,CH!$B118,0)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4"/>
        <v>67</v>
      </c>
      <c r="C119" s="118" t="s">
        <v>3734</v>
      </c>
      <c r="D119" s="119"/>
      <c r="E119" s="115">
        <f>VLOOKUP(CONCATENATE(E$52,"_Qu_","CH"),fpre_reg_dat!$A$2:$CV$4224,CH!$B119,0)</f>
        <v>191.31043065694189</v>
      </c>
      <c r="F119" s="120"/>
      <c r="G119" s="120">
        <f>VLOOKUP(CONCATENATE(G$52,"_Qu_","CH"),fpre_reg_dat!$A$2:$CV$4224,CH!$B119,0)</f>
        <v>212.2775226371491</v>
      </c>
      <c r="H119" s="120"/>
      <c r="I119" s="120">
        <f>VLOOKUP(CONCATENATE(I$52,"_Qu_","CH"),fpre_reg_dat!$A$2:$CV$4224,CH!$B119,0)</f>
        <v>216.06494760872997</v>
      </c>
      <c r="J119" s="120"/>
      <c r="K119" s="120">
        <f>VLOOKUP(CONCATENATE(K$52,"_Qu_","CH"),fpre_reg_dat!$A$2:$CV$4224,CH!$B119,0)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4"/>
        <v>68</v>
      </c>
      <c r="C120" s="118" t="s">
        <v>3735</v>
      </c>
      <c r="D120" s="119"/>
      <c r="E120" s="115">
        <f>VLOOKUP(CONCATENATE(E$52,"_Qu_","CH"),fpre_reg_dat!$A$2:$CV$4224,CH!$B120,0)</f>
        <v>193.02584247072508</v>
      </c>
      <c r="F120" s="120"/>
      <c r="G120" s="120">
        <f>VLOOKUP(CONCATENATE(G$52,"_Qu_","CH"),fpre_reg_dat!$A$2:$CV$4224,CH!$B120,0)</f>
        <v>212.54584986500524</v>
      </c>
      <c r="H120" s="120"/>
      <c r="I120" s="120">
        <f>VLOOKUP(CONCATENATE(I$52,"_Qu_","CH"),fpre_reg_dat!$A$2:$CV$4224,CH!$B120,0)</f>
        <v>220.09683530883467</v>
      </c>
      <c r="J120" s="120"/>
      <c r="K120" s="120">
        <f>VLOOKUP(CONCATENATE(K$52,"_Qu_","CH"),fpre_reg_dat!$A$2:$CV$4224,CH!$B120,0)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4"/>
        <v>69</v>
      </c>
      <c r="C121" s="118" t="s">
        <v>3802</v>
      </c>
      <c r="D121" s="119"/>
      <c r="E121" s="115">
        <f>VLOOKUP(CONCATENATE(E$52,"_Qu_","CH"),fpre_reg_dat!$A$2:$CV$4224,CH!$B121,0)</f>
        <v>201.39673269117156</v>
      </c>
      <c r="F121" s="120"/>
      <c r="G121" s="120">
        <f>VLOOKUP(CONCATENATE(G$52,"_Qu_","CH"),fpre_reg_dat!$A$2:$CV$4224,CH!$B121,0)</f>
        <v>216.08613948206491</v>
      </c>
      <c r="H121" s="120"/>
      <c r="I121" s="120">
        <f>VLOOKUP(CONCATENATE(I$52,"_Qu_","CH"),fpre_reg_dat!$A$2:$CV$4224,CH!$B121,0)</f>
        <v>223.24108840719745</v>
      </c>
      <c r="J121" s="120"/>
      <c r="K121" s="120">
        <f>VLOOKUP(CONCATENATE(K$52,"_Qu_","CH"),fpre_reg_dat!$A$2:$CV$4224,CH!$B121,0)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4"/>
        <v>70</v>
      </c>
      <c r="C122" s="118" t="s">
        <v>3819</v>
      </c>
      <c r="D122" s="119"/>
      <c r="E122" s="115">
        <f>VLOOKUP(CONCATENATE(E$52,"_Qu_","CH"),fpre_reg_dat!$A$2:$CV$4224,CH!$B122,0)</f>
        <v>203.20559454521668</v>
      </c>
      <c r="F122" s="120"/>
      <c r="G122" s="120">
        <f>VLOOKUP(CONCATENATE(G$52,"_Qu_","CH"),fpre_reg_dat!$A$2:$CV$4224,CH!$B122,0)</f>
        <v>208.79722962792761</v>
      </c>
      <c r="H122" s="120"/>
      <c r="I122" s="120">
        <f>VLOOKUP(CONCATENATE(I$52,"_Qu_","CH"),fpre_reg_dat!$A$2:$CV$4224,CH!$B122,0)</f>
        <v>215.44186144209232</v>
      </c>
      <c r="J122" s="120"/>
      <c r="K122" s="120">
        <f>VLOOKUP(CONCATENATE(K$52,"_Qu_","CH"),fpre_reg_dat!$A$2:$CV$4224,CH!$B122,0)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4"/>
        <v>71</v>
      </c>
      <c r="C123" s="118" t="s">
        <v>3820</v>
      </c>
      <c r="D123" s="119"/>
      <c r="E123" s="115">
        <f>VLOOKUP(CONCATENATE(E$52,"_Qu_","CH"),fpre_reg_dat!$A$2:$CV$4224,CH!$B123,0)</f>
        <v>208.62211392815598</v>
      </c>
      <c r="F123" s="120"/>
      <c r="G123" s="120">
        <f>VLOOKUP(CONCATENATE(G$52,"_Qu_","CH"),fpre_reg_dat!$A$2:$CV$4224,CH!$B123,0)</f>
        <v>208.84220448362916</v>
      </c>
      <c r="H123" s="120"/>
      <c r="I123" s="120">
        <f>VLOOKUP(CONCATENATE(I$52,"_Qu_","CH"),fpre_reg_dat!$A$2:$CV$4224,CH!$B123,0)</f>
        <v>217.96560366541854</v>
      </c>
      <c r="J123" s="120"/>
      <c r="K123" s="120">
        <f>VLOOKUP(CONCATENATE(K$52,"_Qu_","CH"),fpre_reg_dat!$A$2:$CV$4224,CH!$B123,0)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4"/>
        <v>72</v>
      </c>
      <c r="C124" s="118" t="s">
        <v>3821</v>
      </c>
      <c r="D124" s="119"/>
      <c r="E124" s="115">
        <f>VLOOKUP(CONCATENATE(E$52,"_Qu_","CH"),fpre_reg_dat!$A$2:$CV$4224,CH!$B124,0)</f>
        <v>206.94170501842345</v>
      </c>
      <c r="F124" s="120"/>
      <c r="G124" s="120">
        <f>VLOOKUP(CONCATENATE(G$52,"_Qu_","CH"),fpre_reg_dat!$A$2:$CV$4224,CH!$B124,0)</f>
        <v>205.87318233139661</v>
      </c>
      <c r="H124" s="120"/>
      <c r="I124" s="120">
        <f>VLOOKUP(CONCATENATE(I$52,"_Qu_","CH"),fpre_reg_dat!$A$2:$CV$4224,CH!$B124,0)</f>
        <v>213.026014152176</v>
      </c>
      <c r="J124" s="120"/>
      <c r="K124" s="120">
        <f>VLOOKUP(CONCATENATE(K$52,"_Qu_","CH"),fpre_reg_dat!$A$2:$CV$4224,CH!$B124,0)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4"/>
        <v>73</v>
      </c>
      <c r="C125" s="118" t="s">
        <v>3824</v>
      </c>
      <c r="D125" s="119"/>
      <c r="E125" s="115">
        <f>VLOOKUP(CONCATENATE(E$52,"_Qu_","CH"),fpre_reg_dat!$A$2:$CV$4224,CH!$B125,0)</f>
        <v>199.50426374078222</v>
      </c>
      <c r="F125" s="120"/>
      <c r="G125" s="120">
        <f>VLOOKUP(CONCATENATE(G$52,"_Qu_","CH"),fpre_reg_dat!$A$2:$CV$4224,CH!$B125,0)</f>
        <v>195.79519346621657</v>
      </c>
      <c r="H125" s="120"/>
      <c r="I125" s="120">
        <f>VLOOKUP(CONCATENATE(I$52,"_Qu_","CH"),fpre_reg_dat!$A$2:$CV$4224,CH!$B125,0)</f>
        <v>209.24442463758353</v>
      </c>
      <c r="J125" s="120"/>
      <c r="K125" s="120">
        <f>VLOOKUP(CONCATENATE(K$52,"_Qu_","CH"),fpre_reg_dat!$A$2:$CV$4224,CH!$B125,0)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39" si="6">+B125+1</f>
        <v>74</v>
      </c>
      <c r="C126" s="118" t="s">
        <v>3829</v>
      </c>
      <c r="D126" s="119"/>
      <c r="E126" s="115">
        <f>VLOOKUP(CONCATENATE(E$52,"_Qu_","CH"),fpre_reg_dat!$A$2:$CV$4224,CH!$B126,0)</f>
        <v>200.12840352035624</v>
      </c>
      <c r="F126" s="120"/>
      <c r="G126" s="120">
        <f>VLOOKUP(CONCATENATE(G$52,"_Qu_","CH"),fpre_reg_dat!$A$2:$CV$4224,CH!$B126,0)</f>
        <v>197.19185987601091</v>
      </c>
      <c r="H126" s="120"/>
      <c r="I126" s="120">
        <f>VLOOKUP(CONCATENATE(I$52,"_Qu_","CH"),fpre_reg_dat!$A$2:$CV$4224,CH!$B126,0)</f>
        <v>207.6960159369666</v>
      </c>
      <c r="J126" s="120"/>
      <c r="K126" s="120">
        <f>VLOOKUP(CONCATENATE(K$52,"_Qu_","CH"),fpre_reg_dat!$A$2:$CV$4224,CH!$B126,0)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6"/>
        <v>75</v>
      </c>
      <c r="C127" s="118" t="s">
        <v>3830</v>
      </c>
      <c r="D127" s="119"/>
      <c r="E127" s="115">
        <f>VLOOKUP(CONCATENATE(E$52,"_Qu_","CH"),fpre_reg_dat!$A$2:$CV$4224,CH!$B127,0)</f>
        <v>202.58399878518506</v>
      </c>
      <c r="F127" s="120"/>
      <c r="G127" s="120">
        <f>VLOOKUP(CONCATENATE(G$52,"_Qu_","CH"),fpre_reg_dat!$A$2:$CV$4224,CH!$B127,0)</f>
        <v>202.57125759441644</v>
      </c>
      <c r="H127" s="120"/>
      <c r="I127" s="120">
        <f>VLOOKUP(CONCATENATE(I$52,"_Qu_","CH"),fpre_reg_dat!$A$2:$CV$4224,CH!$B127,0)</f>
        <v>204.94140182324955</v>
      </c>
      <c r="J127" s="120"/>
      <c r="K127" s="120">
        <f>VLOOKUP(CONCATENATE(K$52,"_Qu_","CH"),fpre_reg_dat!$A$2:$CV$4224,CH!$B127,0)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6"/>
        <v>76</v>
      </c>
      <c r="C128" s="118" t="s">
        <v>3927</v>
      </c>
      <c r="D128" s="119"/>
      <c r="E128" s="115">
        <f>VLOOKUP(CONCATENATE(E$52,"_Qu_","CH"),fpre_reg_dat!$A$2:$CV$4224,CH!$B128,0)</f>
        <v>209.64844346947581</v>
      </c>
      <c r="F128" s="120"/>
      <c r="G128" s="120">
        <f>VLOOKUP(CONCATENATE(G$52,"_Qu_","CH"),fpre_reg_dat!$A$2:$CV$4224,CH!$B128,0)</f>
        <v>210.26887582859595</v>
      </c>
      <c r="H128" s="120"/>
      <c r="I128" s="120">
        <f>VLOOKUP(CONCATENATE(I$52,"_Qu_","CH"),fpre_reg_dat!$A$2:$CV$4224,CH!$B128,0)</f>
        <v>203.0867163776401</v>
      </c>
      <c r="J128" s="120"/>
      <c r="K128" s="120">
        <f>VLOOKUP(CONCATENATE(K$52,"_Qu_","CH"),fpre_reg_dat!$A$2:$CV$4224,CH!$B128,0)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6"/>
        <v>77</v>
      </c>
      <c r="C129" s="118" t="s">
        <v>3929</v>
      </c>
      <c r="D129" s="119"/>
      <c r="E129" s="115">
        <f>VLOOKUP(CONCATENATE(E$52,"_Qu_","CH"),fpre_reg_dat!$A$2:$CV$4224,CH!$B129,0)</f>
        <v>209.28096238358526</v>
      </c>
      <c r="F129" s="120"/>
      <c r="G129" s="120">
        <f>VLOOKUP(CONCATENATE(G$52,"_Qu_","CH"),fpre_reg_dat!$A$2:$CV$4224,CH!$B129,0)</f>
        <v>213.37212841241774</v>
      </c>
      <c r="H129" s="120"/>
      <c r="I129" s="120">
        <f>VLOOKUP(CONCATENATE(I$52,"_Qu_","CH"),fpre_reg_dat!$A$2:$CV$4224,CH!$B129,0)</f>
        <v>198.19547492746321</v>
      </c>
      <c r="J129" s="120"/>
      <c r="K129" s="120">
        <f>VLOOKUP(CONCATENATE(K$52,"_Qu_","CH"),fpre_reg_dat!$A$2:$CV$4224,CH!$B129,0)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6"/>
        <v>78</v>
      </c>
      <c r="C130" s="118" t="s">
        <v>3930</v>
      </c>
      <c r="D130" s="119"/>
      <c r="E130" s="115">
        <f>VLOOKUP(CONCATENATE(E$52,"_Qu_","CH"),fpre_reg_dat!$A$2:$CV$4224,CH!$B130,0)</f>
        <v>210.90521852236458</v>
      </c>
      <c r="F130" s="120"/>
      <c r="G130" s="120">
        <f>VLOOKUP(CONCATENATE(G$52,"_Qu_","CH"),fpre_reg_dat!$A$2:$CV$4224,CH!$B130,0)</f>
        <v>215.86940937953639</v>
      </c>
      <c r="H130" s="120"/>
      <c r="I130" s="120">
        <f>VLOOKUP(CONCATENATE(I$52,"_Qu_","CH"),fpre_reg_dat!$A$2:$CV$4224,CH!$B130,0)</f>
        <v>183.67292273608723</v>
      </c>
      <c r="J130" s="120"/>
      <c r="K130" s="120">
        <f>VLOOKUP(CONCATENATE(K$52,"_Qu_","CH"),fpre_reg_dat!$A$2:$CV$4224,CH!$B130,0)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6"/>
        <v>79</v>
      </c>
      <c r="C131" s="118" t="s">
        <v>3931</v>
      </c>
      <c r="D131" s="119"/>
      <c r="E131" s="115">
        <f>VLOOKUP(CONCATENATE(E$52,"_Qu_","CH"),fpre_reg_dat!$A$2:$CV$4224,CH!$B131,0)</f>
        <v>215.88548519726217</v>
      </c>
      <c r="F131" s="120"/>
      <c r="G131" s="120">
        <f>VLOOKUP(CONCATENATE(G$52,"_Qu_","CH"),fpre_reg_dat!$A$2:$CV$4224,CH!$B131,0)</f>
        <v>218.11303534981937</v>
      </c>
      <c r="H131" s="120"/>
      <c r="I131" s="120">
        <f>VLOOKUP(CONCATENATE(I$52,"_Qu_","CH"),fpre_reg_dat!$A$2:$CV$4224,CH!$B131,0)</f>
        <v>187.47740737028931</v>
      </c>
      <c r="J131" s="120"/>
      <c r="K131" s="120">
        <f>VLOOKUP(CONCATENATE(K$52,"_Qu_","CH"),fpre_reg_dat!$A$2:$CV$4224,CH!$B131,0)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6"/>
        <v>80</v>
      </c>
      <c r="C132" s="118" t="s">
        <v>3932</v>
      </c>
      <c r="D132" s="119"/>
      <c r="E132" s="115">
        <f>VLOOKUP(CONCATENATE(E$52,"_Qu_","CH"),fpre_reg_dat!$A$2:$CV$4224,CH!$B132,0)</f>
        <v>212.10823769695719</v>
      </c>
      <c r="F132" s="120"/>
      <c r="G132" s="120">
        <f>VLOOKUP(CONCATENATE(G$52,"_Qu_","CH"),fpre_reg_dat!$A$2:$CV$4224,CH!$B132,0)</f>
        <v>215.63777513125396</v>
      </c>
      <c r="H132" s="120"/>
      <c r="I132" s="120">
        <f>VLOOKUP(CONCATENATE(I$52,"_Qu_","CH"),fpre_reg_dat!$A$2:$CV$4224,CH!$B132,0)</f>
        <v>196.84074446836934</v>
      </c>
      <c r="J132" s="120"/>
      <c r="K132" s="120">
        <f>VLOOKUP(CONCATENATE(K$52,"_Qu_","CH"),fpre_reg_dat!$A$2:$CV$4224,CH!$B132,0)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6"/>
        <v>81</v>
      </c>
      <c r="C133" s="118" t="s">
        <v>3937</v>
      </c>
      <c r="D133" s="119"/>
      <c r="E133" s="115">
        <f>VLOOKUP(CONCATENATE(E$52,"_Qu_","CH"),fpre_reg_dat!$A$2:$CV$4224,CH!$B133,0)</f>
        <v>213.94214635995149</v>
      </c>
      <c r="F133" s="120"/>
      <c r="G133" s="120">
        <f>VLOOKUP(CONCATENATE(G$52,"_Qu_","CH"),fpre_reg_dat!$A$2:$CV$4224,CH!$B133,0)</f>
        <v>216.21505323114815</v>
      </c>
      <c r="H133" s="120"/>
      <c r="I133" s="120">
        <f>VLOOKUP(CONCATENATE(I$52,"_Qu_","CH"),fpre_reg_dat!$A$2:$CV$4224,CH!$B133,0)</f>
        <v>202.21284643220727</v>
      </c>
      <c r="J133" s="120"/>
      <c r="K133" s="120">
        <f>VLOOKUP(CONCATENATE(K$52,"_Qu_","CH"),fpre_reg_dat!$A$2:$CV$4224,CH!$B133,0)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6"/>
        <v>82</v>
      </c>
      <c r="C134" s="118" t="s">
        <v>3938</v>
      </c>
      <c r="D134" s="119"/>
      <c r="E134" s="115">
        <f>VLOOKUP(CONCATENATE(E$52,"_Qu_","CH"),fpre_reg_dat!$A$2:$CV$4224,CH!$B134,0)</f>
        <v>217.77955846268725</v>
      </c>
      <c r="F134" s="120"/>
      <c r="G134" s="120">
        <f>VLOOKUP(CONCATENATE(G$52,"_Qu_","CH"),fpre_reg_dat!$A$2:$CV$4224,CH!$B134,0)</f>
        <v>222.7204455254971</v>
      </c>
      <c r="H134" s="120"/>
      <c r="I134" s="120">
        <f>VLOOKUP(CONCATENATE(I$52,"_Qu_","CH"),fpre_reg_dat!$A$2:$CV$4224,CH!$B134,0)</f>
        <v>207.69696023894059</v>
      </c>
      <c r="J134" s="120"/>
      <c r="K134" s="120">
        <f>VLOOKUP(CONCATENATE(K$52,"_Qu_","CH"),fpre_reg_dat!$A$2:$CV$4224,CH!$B134,0)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6"/>
        <v>83</v>
      </c>
      <c r="C135" s="118" t="s">
        <v>3939</v>
      </c>
      <c r="D135" s="119"/>
      <c r="E135" s="115">
        <f>VLOOKUP(CONCATENATE(E$52,"_Qu_","CH"),fpre_reg_dat!$A$2:$CV$4224,CH!$B135,0)</f>
        <v>219.06871461983025</v>
      </c>
      <c r="F135" s="120"/>
      <c r="G135" s="120">
        <f>VLOOKUP(CONCATENATE(G$52,"_Qu_","CH"),fpre_reg_dat!$A$2:$CV$4224,CH!$B135,0)</f>
        <v>223.85218761471083</v>
      </c>
      <c r="H135" s="120"/>
      <c r="I135" s="120">
        <f>VLOOKUP(CONCATENATE(I$52,"_Qu_","CH"),fpre_reg_dat!$A$2:$CV$4224,CH!$B135,0)</f>
        <v>212.84362546068348</v>
      </c>
      <c r="J135" s="120"/>
      <c r="K135" s="120">
        <f>VLOOKUP(CONCATENATE(K$52,"_Qu_","CH"),fpre_reg_dat!$A$2:$CV$4224,CH!$B135,0)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6"/>
        <v>84</v>
      </c>
      <c r="C136" s="118" t="s">
        <v>4009</v>
      </c>
      <c r="D136" s="119"/>
      <c r="E136" s="115">
        <f>VLOOKUP(CONCATENATE(E$52,"_Qu_","CH"),fpre_reg_dat!$A$2:$CV$4224,CH!$B136,0)</f>
        <v>217.18245451090991</v>
      </c>
      <c r="F136" s="120"/>
      <c r="G136" s="120">
        <f>VLOOKUP(CONCATENATE(G$52,"_Qu_","CH"),fpre_reg_dat!$A$2:$CV$4224,CH!$B136,0)</f>
        <v>221.87081080405923</v>
      </c>
      <c r="H136" s="120"/>
      <c r="I136" s="120">
        <f>VLOOKUP(CONCATENATE(I$52,"_Qu_","CH"),fpre_reg_dat!$A$2:$CV$4224,CH!$B136,0)</f>
        <v>223.56500135235567</v>
      </c>
      <c r="J136" s="120"/>
      <c r="K136" s="120">
        <f>VLOOKUP(CONCATENATE(K$52,"_Qu_","CH"),fpre_reg_dat!$A$2:$CV$4224,CH!$B136,0)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6"/>
        <v>85</v>
      </c>
      <c r="C137" s="118" t="s">
        <v>4010</v>
      </c>
      <c r="D137" s="119"/>
      <c r="E137" s="115">
        <f>VLOOKUP(CONCATENATE(E$52,"_Qu_","CH"),fpre_reg_dat!$A$2:$CV$4224,CH!$B137,0)</f>
        <v>218.67952992555098</v>
      </c>
      <c r="F137" s="120"/>
      <c r="G137" s="120">
        <f>VLOOKUP(CONCATENATE(G$52,"_Qu_","CH"),fpre_reg_dat!$A$2:$CV$4224,CH!$B137,0)</f>
        <v>223.19653445838762</v>
      </c>
      <c r="H137" s="120"/>
      <c r="I137" s="120">
        <f>VLOOKUP(CONCATENATE(I$52,"_Qu_","CH"),fpre_reg_dat!$A$2:$CV$4224,CH!$B137,0)</f>
        <v>231.91857279774354</v>
      </c>
      <c r="J137" s="120"/>
      <c r="K137" s="120">
        <f>VLOOKUP(CONCATENATE(K$52,"_Qu_","CH"),fpre_reg_dat!$A$2:$CV$4224,CH!$B137,0)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6"/>
        <v>86</v>
      </c>
      <c r="C138" s="118" t="s">
        <v>4011</v>
      </c>
      <c r="D138" s="119"/>
      <c r="E138" s="115">
        <f>VLOOKUP(CONCATENATE(E$52,"_Qu_","CH"),fpre_reg_dat!$A$2:$CV$4224,CH!$B138,0)</f>
        <v>221.5664921525215</v>
      </c>
      <c r="F138" s="120"/>
      <c r="G138" s="120">
        <f>VLOOKUP(CONCATENATE(G$52,"_Qu_","CH"),fpre_reg_dat!$A$2:$CV$4224,CH!$B138,0)</f>
        <v>228.74097554391238</v>
      </c>
      <c r="H138" s="120"/>
      <c r="I138" s="120">
        <f>VLOOKUP(CONCATENATE(I$52,"_Qu_","CH"),fpre_reg_dat!$A$2:$CV$4224,CH!$B138,0)</f>
        <v>226.71537021106789</v>
      </c>
      <c r="J138" s="120"/>
      <c r="K138" s="120">
        <f>VLOOKUP(CONCATENATE(K$52,"_Qu_","CH"),fpre_reg_dat!$A$2:$CV$4224,CH!$B138,0)</f>
        <v>226.83012844597678</v>
      </c>
      <c r="L138" s="203"/>
      <c r="M138" s="203"/>
      <c r="N138" s="80"/>
      <c r="O138" s="80"/>
      <c r="P138" s="80"/>
      <c r="Q138" s="80"/>
      <c r="R138" s="80"/>
      <c r="S138" s="80"/>
      <c r="T138" s="80"/>
      <c r="U138" s="80"/>
      <c r="V138" s="80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</row>
    <row r="139" spans="2:104" ht="15" customHeight="1" x14ac:dyDescent="0.2">
      <c r="B139" s="106">
        <f t="shared" si="6"/>
        <v>87</v>
      </c>
      <c r="C139" s="118" t="s">
        <v>4012</v>
      </c>
      <c r="D139" s="119"/>
      <c r="E139" s="115">
        <f>VLOOKUP(CONCATENATE(E$52,"_Qu_","CH"),fpre_reg_dat!$A$2:$CV$4224,CH!$B139,0)</f>
        <v>224.92982256514983</v>
      </c>
      <c r="F139" s="120"/>
      <c r="G139" s="120">
        <f>VLOOKUP(CONCATENATE(G$52,"_Qu_","CH"),fpre_reg_dat!$A$2:$CV$4224,CH!$B139,0)</f>
        <v>231.71019394077118</v>
      </c>
      <c r="H139" s="120"/>
      <c r="I139" s="120">
        <f>VLOOKUP(CONCATENATE(I$52,"_Qu_","CH"),fpre_reg_dat!$A$2:$CV$4224,CH!$B139,0)</f>
        <v>218.27997373112061</v>
      </c>
      <c r="J139" s="120"/>
      <c r="K139" s="120">
        <f>VLOOKUP(CONCATENATE(K$52,"_Qu_","CH"),fpre_reg_dat!$A$2:$CV$4224,CH!$B139,0)</f>
        <v>224.19850819103533</v>
      </c>
      <c r="L139" s="10"/>
      <c r="M139" s="10"/>
      <c r="N139" s="80"/>
      <c r="O139" s="80"/>
      <c r="P139" s="80"/>
      <c r="Q139" s="80"/>
      <c r="R139" s="80"/>
      <c r="S139" s="80"/>
      <c r="T139" s="80"/>
      <c r="U139" s="80"/>
      <c r="V139" s="80"/>
    </row>
    <row r="140" spans="2:104" ht="6.75" customHeight="1" x14ac:dyDescent="0.2">
      <c r="B140" s="106"/>
      <c r="C140" s="118"/>
      <c r="D140" s="119"/>
      <c r="E140" s="115"/>
      <c r="F140" s="115"/>
      <c r="G140" s="115"/>
      <c r="H140" s="115"/>
      <c r="I140" s="115"/>
      <c r="J140" s="115"/>
      <c r="K140" s="115"/>
      <c r="L140" s="22"/>
      <c r="M140" s="22"/>
      <c r="N140" s="10"/>
      <c r="O140" s="10"/>
      <c r="P140" s="10"/>
      <c r="Q140" s="10"/>
      <c r="R140" s="10"/>
      <c r="S140" s="10"/>
      <c r="T140" s="10"/>
      <c r="U140" s="10"/>
    </row>
    <row r="141" spans="2:104" ht="15" customHeight="1" x14ac:dyDescent="0.2">
      <c r="B141" s="87"/>
      <c r="C141" s="225" t="str">
        <f>C138&amp;" - "&amp;C139</f>
        <v>2020:2 - 2020:3</v>
      </c>
      <c r="D141" s="225"/>
      <c r="E141" s="114">
        <f>E139/E138-1</f>
        <v>1.5179779126137438E-2</v>
      </c>
      <c r="F141" s="115"/>
      <c r="G141" s="114">
        <f>G139/G138-1</f>
        <v>1.2980701816971862E-2</v>
      </c>
      <c r="H141" s="115"/>
      <c r="I141" s="114">
        <f>I139/I138-1</f>
        <v>-3.7206989857344386E-2</v>
      </c>
      <c r="J141" s="114"/>
      <c r="K141" s="114">
        <f>K139/K138-1</f>
        <v>-1.160172272074611E-2</v>
      </c>
      <c r="L141" s="22"/>
      <c r="M141" s="22"/>
      <c r="N141" s="10"/>
      <c r="O141" s="10"/>
      <c r="P141" s="10"/>
      <c r="Q141" s="10"/>
      <c r="R141" s="10"/>
      <c r="S141" s="10"/>
      <c r="T141" s="10"/>
      <c r="U141" s="10"/>
    </row>
    <row r="142" spans="2:104" ht="15" customHeight="1" x14ac:dyDescent="0.2">
      <c r="B142" s="87"/>
      <c r="C142" s="225" t="str">
        <f>C135&amp;" - "&amp;C139</f>
        <v>2019:3 - 2020:3</v>
      </c>
      <c r="D142" s="225"/>
      <c r="E142" s="125">
        <f>E139/E135-1</f>
        <v>2.6754655293846463E-2</v>
      </c>
      <c r="F142" s="113"/>
      <c r="G142" s="125">
        <f>G139/G135-1</f>
        <v>3.5103549399237322E-2</v>
      </c>
      <c r="H142" s="113"/>
      <c r="I142" s="125">
        <f>I139/I135-1</f>
        <v>2.5541513205624922E-2</v>
      </c>
      <c r="J142" s="125"/>
      <c r="K142" s="125">
        <f>K139/K135-1</f>
        <v>2.9442025179676534E-2</v>
      </c>
      <c r="L142" s="22"/>
      <c r="M142" s="22"/>
      <c r="N142" s="10"/>
      <c r="O142" s="10"/>
      <c r="P142" s="10"/>
      <c r="Q142" s="10"/>
      <c r="R142" s="10"/>
      <c r="S142" s="10"/>
      <c r="T142" s="10"/>
      <c r="U142" s="10"/>
    </row>
    <row r="143" spans="2:104" ht="4.5" customHeight="1" x14ac:dyDescent="0.2">
      <c r="B143" s="87"/>
      <c r="C143" s="91"/>
      <c r="D143" s="91"/>
      <c r="E143" s="92"/>
      <c r="F143" s="89"/>
      <c r="G143" s="92"/>
      <c r="H143" s="89"/>
      <c r="I143" s="92"/>
      <c r="J143" s="92"/>
      <c r="K143" s="92"/>
      <c r="L143" s="22"/>
      <c r="M143" s="91"/>
      <c r="N143" s="91"/>
      <c r="O143" s="92"/>
      <c r="P143" s="89"/>
      <c r="Q143" s="92"/>
      <c r="R143" s="89"/>
      <c r="S143" s="92"/>
      <c r="T143" s="92"/>
      <c r="U143" s="92"/>
      <c r="V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2:104" x14ac:dyDescent="0.2">
      <c r="B144" s="87"/>
      <c r="C144" s="226" t="str">
        <f>+M95</f>
        <v>Source: Transaction price indexes Fahrländer Partner.</v>
      </c>
      <c r="D144" s="226"/>
      <c r="E144" s="226"/>
      <c r="F144" s="226"/>
      <c r="G144" s="226"/>
      <c r="H144" s="226"/>
      <c r="I144" s="226"/>
      <c r="J144" s="226"/>
      <c r="K144" s="226"/>
      <c r="L144" s="22"/>
      <c r="M144" s="22"/>
      <c r="N144" s="186"/>
      <c r="O144" s="186"/>
      <c r="P144" s="186"/>
      <c r="Q144" s="186"/>
      <c r="R144" s="186"/>
      <c r="S144" s="186"/>
      <c r="T144" s="186"/>
      <c r="U144" s="186"/>
      <c r="V144" s="186"/>
    </row>
    <row r="145" spans="1:24" x14ac:dyDescent="0.2">
      <c r="C145" s="186"/>
      <c r="D145" s="186"/>
      <c r="E145" s="186"/>
      <c r="F145" s="186"/>
      <c r="G145" s="186"/>
      <c r="H145" s="186"/>
      <c r="I145" s="186"/>
      <c r="J145" s="186"/>
      <c r="K145" s="186"/>
      <c r="L145" s="10"/>
      <c r="M145" s="10"/>
      <c r="N145" s="10"/>
      <c r="O145" s="80"/>
      <c r="P145" s="10"/>
      <c r="Q145" s="10"/>
      <c r="R145" s="80"/>
      <c r="S145" s="80"/>
      <c r="T145" s="80"/>
      <c r="U145" s="80"/>
      <c r="V145" s="80"/>
    </row>
    <row r="146" spans="1:24" ht="30" customHeight="1" x14ac:dyDescent="0.2">
      <c r="C146" s="220"/>
      <c r="D146" s="220"/>
      <c r="E146" s="220"/>
      <c r="F146" s="220"/>
      <c r="G146" s="220"/>
      <c r="H146" s="220"/>
      <c r="I146" s="220"/>
      <c r="J146" s="220"/>
      <c r="K146" s="220"/>
      <c r="L146" s="10"/>
      <c r="M146" s="10"/>
      <c r="N146" s="10"/>
      <c r="O146" s="10"/>
      <c r="P146" s="10"/>
      <c r="Q146" s="10"/>
      <c r="R146" s="10"/>
      <c r="S146" s="10"/>
      <c r="T146" s="10"/>
      <c r="U146" s="10"/>
    </row>
    <row r="147" spans="1:24" ht="4.5" customHeight="1" x14ac:dyDescent="0.2"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</row>
    <row r="148" spans="1:24" ht="9.9499999999999993" customHeight="1" x14ac:dyDescent="0.2">
      <c r="B148" s="11"/>
      <c r="C148" s="209" t="s">
        <v>56</v>
      </c>
      <c r="D148" s="209"/>
      <c r="E148" s="209"/>
      <c r="F148" s="209" t="str">
        <f>te!A12</f>
        <v>Transaction price and building land indexes for private property</v>
      </c>
      <c r="G148" s="209"/>
      <c r="H148" s="209"/>
      <c r="I148" s="209"/>
      <c r="J148" s="209"/>
      <c r="K148" s="209"/>
      <c r="L148" s="10"/>
      <c r="M148" s="10"/>
      <c r="N148" s="10"/>
      <c r="O148" s="10"/>
      <c r="P148" s="10"/>
      <c r="Q148" s="10"/>
      <c r="R148" s="10"/>
      <c r="S148" s="10"/>
      <c r="T148" s="10"/>
      <c r="U148" s="148" t="str">
        <f>hi!$G$5</f>
        <v>3rd quarter 2020</v>
      </c>
    </row>
    <row r="149" spans="1:24" s="11" customFormat="1" ht="9.9499999999999993" customHeight="1" x14ac:dyDescent="0.2">
      <c r="A149" s="84"/>
      <c r="C149" s="209" t="s">
        <v>0</v>
      </c>
      <c r="D149" s="209"/>
      <c r="E149" s="209"/>
      <c r="W149" s="84"/>
      <c r="X149" s="13"/>
    </row>
    <row r="150" spans="1:24" s="10" customFormat="1" ht="8.1" customHeight="1" x14ac:dyDescent="0.2">
      <c r="A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x14ac:dyDescent="0.2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</row>
  </sheetData>
  <sheetProtection sheet="1" objects="1" scenarios="1"/>
  <mergeCells count="42">
    <mergeCell ref="C148:E148"/>
    <mergeCell ref="C149:E149"/>
    <mergeCell ref="C53:K53"/>
    <mergeCell ref="C54:K54"/>
    <mergeCell ref="E55:I55"/>
    <mergeCell ref="C141:D141"/>
    <mergeCell ref="C142:D142"/>
    <mergeCell ref="C144:K144"/>
    <mergeCell ref="D56:E56"/>
    <mergeCell ref="J56:K56"/>
    <mergeCell ref="F148:K148"/>
    <mergeCell ref="E36:I36"/>
    <mergeCell ref="O36:S36"/>
    <mergeCell ref="M38:N38"/>
    <mergeCell ref="M39:N39"/>
    <mergeCell ref="M41:U41"/>
    <mergeCell ref="M42:U42"/>
    <mergeCell ref="C43:K43"/>
    <mergeCell ref="C146:K146"/>
    <mergeCell ref="C38:D38"/>
    <mergeCell ref="C41:K41"/>
    <mergeCell ref="C39:D39"/>
    <mergeCell ref="T45:U45"/>
    <mergeCell ref="C45:E45"/>
    <mergeCell ref="C46:E46"/>
    <mergeCell ref="F45:J45"/>
    <mergeCell ref="C11:K11"/>
    <mergeCell ref="C13:K13"/>
    <mergeCell ref="M11:U11"/>
    <mergeCell ref="M13:U13"/>
    <mergeCell ref="M95:U95"/>
    <mergeCell ref="C33:H33"/>
    <mergeCell ref="M33:R33"/>
    <mergeCell ref="M54:U54"/>
    <mergeCell ref="O55:S55"/>
    <mergeCell ref="N56:O56"/>
    <mergeCell ref="P56:Q56"/>
    <mergeCell ref="R56:S56"/>
    <mergeCell ref="T56:U56"/>
    <mergeCell ref="M53:U53"/>
    <mergeCell ref="F56:G56"/>
    <mergeCell ref="H56:I56"/>
  </mergeCells>
  <conditionalFormatting sqref="E140:K142">
    <cfRule type="expression" dxfId="861" priority="214" stopIfTrue="1">
      <formula>#N/A</formula>
    </cfRule>
  </conditionalFormatting>
  <conditionalFormatting sqref="E140:K142">
    <cfRule type="containsErrors" dxfId="860" priority="213">
      <formula>ISERROR(E140)</formula>
    </cfRule>
  </conditionalFormatting>
  <conditionalFormatting sqref="E140:K142">
    <cfRule type="expression" dxfId="859" priority="212" stopIfTrue="1">
      <formula>#N/A</formula>
    </cfRule>
  </conditionalFormatting>
  <conditionalFormatting sqref="E140:K142">
    <cfRule type="containsErrors" dxfId="858" priority="211">
      <formula>ISERROR(E140)</formula>
    </cfRule>
  </conditionalFormatting>
  <conditionalFormatting sqref="E57:E137 E139">
    <cfRule type="expression" dxfId="857" priority="210" stopIfTrue="1">
      <formula>#N/A</formula>
    </cfRule>
  </conditionalFormatting>
  <conditionalFormatting sqref="E57:E137 E139">
    <cfRule type="containsErrors" dxfId="856" priority="209">
      <formula>ISERROR(E57)</formula>
    </cfRule>
  </conditionalFormatting>
  <conditionalFormatting sqref="E57:E137 E139">
    <cfRule type="expression" dxfId="855" priority="208" stopIfTrue="1">
      <formula>#N/A</formula>
    </cfRule>
  </conditionalFormatting>
  <conditionalFormatting sqref="E57:E137 E139">
    <cfRule type="containsErrors" dxfId="854" priority="207">
      <formula>ISERROR(E57)</formula>
    </cfRule>
  </conditionalFormatting>
  <conditionalFormatting sqref="E116">
    <cfRule type="expression" dxfId="853" priority="190" stopIfTrue="1">
      <formula>#N/A</formula>
    </cfRule>
  </conditionalFormatting>
  <conditionalFormatting sqref="E116">
    <cfRule type="containsErrors" dxfId="852" priority="189">
      <formula>ISERROR(E116)</formula>
    </cfRule>
  </conditionalFormatting>
  <conditionalFormatting sqref="N173">
    <cfRule type="expression" priority="199">
      <formula>"istzahl($D$10)"</formula>
    </cfRule>
  </conditionalFormatting>
  <conditionalFormatting sqref="E115">
    <cfRule type="expression" dxfId="851" priority="198" stopIfTrue="1">
      <formula>#N/A</formula>
    </cfRule>
  </conditionalFormatting>
  <conditionalFormatting sqref="E115">
    <cfRule type="containsErrors" dxfId="850" priority="197">
      <formula>ISERROR(E115)</formula>
    </cfRule>
  </conditionalFormatting>
  <conditionalFormatting sqref="E115">
    <cfRule type="expression" dxfId="849" priority="196" stopIfTrue="1">
      <formula>#N/A</formula>
    </cfRule>
  </conditionalFormatting>
  <conditionalFormatting sqref="E115">
    <cfRule type="containsErrors" dxfId="848" priority="195">
      <formula>ISERROR(E115)</formula>
    </cfRule>
  </conditionalFormatting>
  <conditionalFormatting sqref="E118">
    <cfRule type="expression" dxfId="847" priority="182" stopIfTrue="1">
      <formula>#N/A</formula>
    </cfRule>
  </conditionalFormatting>
  <conditionalFormatting sqref="E118">
    <cfRule type="containsErrors" dxfId="846" priority="181">
      <formula>ISERROR(E118)</formula>
    </cfRule>
  </conditionalFormatting>
  <conditionalFormatting sqref="E118">
    <cfRule type="expression" dxfId="845" priority="180" stopIfTrue="1">
      <formula>#N/A</formula>
    </cfRule>
  </conditionalFormatting>
  <conditionalFormatting sqref="E118">
    <cfRule type="containsErrors" dxfId="844" priority="179">
      <formula>ISERROR(E118)</formula>
    </cfRule>
  </conditionalFormatting>
  <conditionalFormatting sqref="E116">
    <cfRule type="expression" dxfId="843" priority="188" stopIfTrue="1">
      <formula>#N/A</formula>
    </cfRule>
  </conditionalFormatting>
  <conditionalFormatting sqref="E116">
    <cfRule type="containsErrors" dxfId="842" priority="187">
      <formula>ISERROR(E116)</formula>
    </cfRule>
  </conditionalFormatting>
  <conditionalFormatting sqref="E117">
    <cfRule type="expression" dxfId="841" priority="186" stopIfTrue="1">
      <formula>#N/A</formula>
    </cfRule>
  </conditionalFormatting>
  <conditionalFormatting sqref="E117">
    <cfRule type="containsErrors" dxfId="840" priority="185">
      <formula>ISERROR(E117)</formula>
    </cfRule>
  </conditionalFormatting>
  <conditionalFormatting sqref="E117">
    <cfRule type="expression" dxfId="839" priority="184" stopIfTrue="1">
      <formula>#N/A</formula>
    </cfRule>
  </conditionalFormatting>
  <conditionalFormatting sqref="E117">
    <cfRule type="containsErrors" dxfId="838" priority="183">
      <formula>ISERROR(E117)</formula>
    </cfRule>
  </conditionalFormatting>
  <conditionalFormatting sqref="E119">
    <cfRule type="expression" dxfId="837" priority="178" stopIfTrue="1">
      <formula>#N/A</formula>
    </cfRule>
  </conditionalFormatting>
  <conditionalFormatting sqref="E119">
    <cfRule type="containsErrors" dxfId="836" priority="177">
      <formula>ISERROR(E119)</formula>
    </cfRule>
  </conditionalFormatting>
  <conditionalFormatting sqref="E119">
    <cfRule type="expression" dxfId="835" priority="176" stopIfTrue="1">
      <formula>#N/A</formula>
    </cfRule>
  </conditionalFormatting>
  <conditionalFormatting sqref="E119">
    <cfRule type="containsErrors" dxfId="834" priority="175">
      <formula>ISERROR(E119)</formula>
    </cfRule>
  </conditionalFormatting>
  <conditionalFormatting sqref="E122">
    <cfRule type="expression" dxfId="833" priority="162" stopIfTrue="1">
      <formula>#N/A</formula>
    </cfRule>
  </conditionalFormatting>
  <conditionalFormatting sqref="E122">
    <cfRule type="containsErrors" dxfId="832" priority="161">
      <formula>ISERROR(E122)</formula>
    </cfRule>
  </conditionalFormatting>
  <conditionalFormatting sqref="E122">
    <cfRule type="expression" dxfId="831" priority="160" stopIfTrue="1">
      <formula>#N/A</formula>
    </cfRule>
  </conditionalFormatting>
  <conditionalFormatting sqref="E122">
    <cfRule type="containsErrors" dxfId="830" priority="159">
      <formula>ISERROR(E122)</formula>
    </cfRule>
  </conditionalFormatting>
  <conditionalFormatting sqref="E120">
    <cfRule type="expression" dxfId="829" priority="170" stopIfTrue="1">
      <formula>#N/A</formula>
    </cfRule>
  </conditionalFormatting>
  <conditionalFormatting sqref="E120">
    <cfRule type="containsErrors" dxfId="828" priority="169">
      <formula>ISERROR(E120)</formula>
    </cfRule>
  </conditionalFormatting>
  <conditionalFormatting sqref="E120">
    <cfRule type="expression" dxfId="827" priority="168" stopIfTrue="1">
      <formula>#N/A</formula>
    </cfRule>
  </conditionalFormatting>
  <conditionalFormatting sqref="E120">
    <cfRule type="containsErrors" dxfId="826" priority="167">
      <formula>ISERROR(E120)</formula>
    </cfRule>
  </conditionalFormatting>
  <conditionalFormatting sqref="E121">
    <cfRule type="expression" dxfId="825" priority="166" stopIfTrue="1">
      <formula>#N/A</formula>
    </cfRule>
  </conditionalFormatting>
  <conditionalFormatting sqref="E121">
    <cfRule type="containsErrors" dxfId="824" priority="165">
      <formula>ISERROR(E121)</formula>
    </cfRule>
  </conditionalFormatting>
  <conditionalFormatting sqref="E121">
    <cfRule type="expression" dxfId="823" priority="164" stopIfTrue="1">
      <formula>#N/A</formula>
    </cfRule>
  </conditionalFormatting>
  <conditionalFormatting sqref="E121">
    <cfRule type="containsErrors" dxfId="822" priority="163">
      <formula>ISERROR(E121)</formula>
    </cfRule>
  </conditionalFormatting>
  <conditionalFormatting sqref="E123">
    <cfRule type="expression" dxfId="821" priority="158" stopIfTrue="1">
      <formula>#N/A</formula>
    </cfRule>
  </conditionalFormatting>
  <conditionalFormatting sqref="E123">
    <cfRule type="containsErrors" dxfId="820" priority="157">
      <formula>ISERROR(E123)</formula>
    </cfRule>
  </conditionalFormatting>
  <conditionalFormatting sqref="E123">
    <cfRule type="expression" dxfId="819" priority="156" stopIfTrue="1">
      <formula>#N/A</formula>
    </cfRule>
  </conditionalFormatting>
  <conditionalFormatting sqref="E123">
    <cfRule type="containsErrors" dxfId="818" priority="155">
      <formula>ISERROR(E123)</formula>
    </cfRule>
  </conditionalFormatting>
  <conditionalFormatting sqref="E126">
    <cfRule type="expression" dxfId="817" priority="142" stopIfTrue="1">
      <formula>#N/A</formula>
    </cfRule>
  </conditionalFormatting>
  <conditionalFormatting sqref="E126">
    <cfRule type="containsErrors" dxfId="816" priority="141">
      <formula>ISERROR(E126)</formula>
    </cfRule>
  </conditionalFormatting>
  <conditionalFormatting sqref="E126">
    <cfRule type="expression" dxfId="815" priority="140" stopIfTrue="1">
      <formula>#N/A</formula>
    </cfRule>
  </conditionalFormatting>
  <conditionalFormatting sqref="E126">
    <cfRule type="containsErrors" dxfId="814" priority="139">
      <formula>ISERROR(E126)</formula>
    </cfRule>
  </conditionalFormatting>
  <conditionalFormatting sqref="E124">
    <cfRule type="expression" dxfId="813" priority="150" stopIfTrue="1">
      <formula>#N/A</formula>
    </cfRule>
  </conditionalFormatting>
  <conditionalFormatting sqref="E124">
    <cfRule type="containsErrors" dxfId="812" priority="149">
      <formula>ISERROR(E124)</formula>
    </cfRule>
  </conditionalFormatting>
  <conditionalFormatting sqref="E124">
    <cfRule type="expression" dxfId="811" priority="148" stopIfTrue="1">
      <formula>#N/A</formula>
    </cfRule>
  </conditionalFormatting>
  <conditionalFormatting sqref="E124">
    <cfRule type="containsErrors" dxfId="810" priority="147">
      <formula>ISERROR(E124)</formula>
    </cfRule>
  </conditionalFormatting>
  <conditionalFormatting sqref="E125">
    <cfRule type="expression" dxfId="809" priority="146" stopIfTrue="1">
      <formula>#N/A</formula>
    </cfRule>
  </conditionalFormatting>
  <conditionalFormatting sqref="E125">
    <cfRule type="containsErrors" dxfId="808" priority="145">
      <formula>ISERROR(E125)</formula>
    </cfRule>
  </conditionalFormatting>
  <conditionalFormatting sqref="E125">
    <cfRule type="expression" dxfId="807" priority="144" stopIfTrue="1">
      <formula>#N/A</formula>
    </cfRule>
  </conditionalFormatting>
  <conditionalFormatting sqref="E125">
    <cfRule type="containsErrors" dxfId="806" priority="143">
      <formula>ISERROR(E125)</formula>
    </cfRule>
  </conditionalFormatting>
  <conditionalFormatting sqref="E127">
    <cfRule type="expression" dxfId="805" priority="138" stopIfTrue="1">
      <formula>#N/A</formula>
    </cfRule>
  </conditionalFormatting>
  <conditionalFormatting sqref="E127">
    <cfRule type="containsErrors" dxfId="804" priority="137">
      <formula>ISERROR(E127)</formula>
    </cfRule>
  </conditionalFormatting>
  <conditionalFormatting sqref="E127">
    <cfRule type="expression" dxfId="803" priority="136" stopIfTrue="1">
      <formula>#N/A</formula>
    </cfRule>
  </conditionalFormatting>
  <conditionalFormatting sqref="E127">
    <cfRule type="containsErrors" dxfId="802" priority="135">
      <formula>ISERROR(E127)</formula>
    </cfRule>
  </conditionalFormatting>
  <conditionalFormatting sqref="E130">
    <cfRule type="expression" dxfId="801" priority="122" stopIfTrue="1">
      <formula>#N/A</formula>
    </cfRule>
  </conditionalFormatting>
  <conditionalFormatting sqref="E130">
    <cfRule type="containsErrors" dxfId="800" priority="121">
      <formula>ISERROR(E130)</formula>
    </cfRule>
  </conditionalFormatting>
  <conditionalFormatting sqref="E130">
    <cfRule type="expression" dxfId="799" priority="120" stopIfTrue="1">
      <formula>#N/A</formula>
    </cfRule>
  </conditionalFormatting>
  <conditionalFormatting sqref="E130">
    <cfRule type="containsErrors" dxfId="798" priority="119">
      <formula>ISERROR(E130)</formula>
    </cfRule>
  </conditionalFormatting>
  <conditionalFormatting sqref="E128">
    <cfRule type="expression" dxfId="797" priority="130" stopIfTrue="1">
      <formula>#N/A</formula>
    </cfRule>
  </conditionalFormatting>
  <conditionalFormatting sqref="E128">
    <cfRule type="containsErrors" dxfId="796" priority="129">
      <formula>ISERROR(E128)</formula>
    </cfRule>
  </conditionalFormatting>
  <conditionalFormatting sqref="E128">
    <cfRule type="expression" dxfId="795" priority="128" stopIfTrue="1">
      <formula>#N/A</formula>
    </cfRule>
  </conditionalFormatting>
  <conditionalFormatting sqref="E128">
    <cfRule type="containsErrors" dxfId="794" priority="127">
      <formula>ISERROR(E128)</formula>
    </cfRule>
  </conditionalFormatting>
  <conditionalFormatting sqref="E129">
    <cfRule type="expression" dxfId="793" priority="126" stopIfTrue="1">
      <formula>#N/A</formula>
    </cfRule>
  </conditionalFormatting>
  <conditionalFormatting sqref="E129">
    <cfRule type="containsErrors" dxfId="792" priority="125">
      <formula>ISERROR(E129)</formula>
    </cfRule>
  </conditionalFormatting>
  <conditionalFormatting sqref="E129">
    <cfRule type="expression" dxfId="791" priority="124" stopIfTrue="1">
      <formula>#N/A</formula>
    </cfRule>
  </conditionalFormatting>
  <conditionalFormatting sqref="E129">
    <cfRule type="containsErrors" dxfId="790" priority="123">
      <formula>ISERROR(E129)</formula>
    </cfRule>
  </conditionalFormatting>
  <conditionalFormatting sqref="E131">
    <cfRule type="expression" dxfId="789" priority="118" stopIfTrue="1">
      <formula>#N/A</formula>
    </cfRule>
  </conditionalFormatting>
  <conditionalFormatting sqref="E131">
    <cfRule type="containsErrors" dxfId="788" priority="117">
      <formula>ISERROR(E131)</formula>
    </cfRule>
  </conditionalFormatting>
  <conditionalFormatting sqref="E131">
    <cfRule type="expression" dxfId="787" priority="116" stopIfTrue="1">
      <formula>#N/A</formula>
    </cfRule>
  </conditionalFormatting>
  <conditionalFormatting sqref="E131">
    <cfRule type="containsErrors" dxfId="786" priority="115">
      <formula>ISERROR(E131)</formula>
    </cfRule>
  </conditionalFormatting>
  <conditionalFormatting sqref="E134:E137 E139">
    <cfRule type="expression" dxfId="785" priority="102" stopIfTrue="1">
      <formula>#N/A</formula>
    </cfRule>
  </conditionalFormatting>
  <conditionalFormatting sqref="E134:E137 E139">
    <cfRule type="containsErrors" dxfId="784" priority="101">
      <formula>ISERROR(E134)</formula>
    </cfRule>
  </conditionalFormatting>
  <conditionalFormatting sqref="E134:E137 E139">
    <cfRule type="expression" dxfId="783" priority="100" stopIfTrue="1">
      <formula>#N/A</formula>
    </cfRule>
  </conditionalFormatting>
  <conditionalFormatting sqref="E134:E137 E139">
    <cfRule type="containsErrors" dxfId="782" priority="99">
      <formula>ISERROR(E134)</formula>
    </cfRule>
  </conditionalFormatting>
  <conditionalFormatting sqref="E132">
    <cfRule type="expression" dxfId="781" priority="110" stopIfTrue="1">
      <formula>#N/A</formula>
    </cfRule>
  </conditionalFormatting>
  <conditionalFormatting sqref="E132">
    <cfRule type="containsErrors" dxfId="780" priority="109">
      <formula>ISERROR(E132)</formula>
    </cfRule>
  </conditionalFormatting>
  <conditionalFormatting sqref="E132">
    <cfRule type="expression" dxfId="779" priority="108" stopIfTrue="1">
      <formula>#N/A</formula>
    </cfRule>
  </conditionalFormatting>
  <conditionalFormatting sqref="E132">
    <cfRule type="containsErrors" dxfId="778" priority="107">
      <formula>ISERROR(E132)</formula>
    </cfRule>
  </conditionalFormatting>
  <conditionalFormatting sqref="E133">
    <cfRule type="expression" dxfId="777" priority="106" stopIfTrue="1">
      <formula>#N/A</formula>
    </cfRule>
  </conditionalFormatting>
  <conditionalFormatting sqref="E133">
    <cfRule type="containsErrors" dxfId="776" priority="105">
      <formula>ISERROR(E133)</formula>
    </cfRule>
  </conditionalFormatting>
  <conditionalFormatting sqref="E133">
    <cfRule type="expression" dxfId="775" priority="104" stopIfTrue="1">
      <formula>#N/A</formula>
    </cfRule>
  </conditionalFormatting>
  <conditionalFormatting sqref="E133">
    <cfRule type="containsErrors" dxfId="774" priority="103">
      <formula>ISERROR(E133)</formula>
    </cfRule>
  </conditionalFormatting>
  <conditionalFormatting sqref="E37:K40 E36 J36:K36">
    <cfRule type="expression" dxfId="773" priority="98" stopIfTrue="1">
      <formula>#N/A</formula>
    </cfRule>
  </conditionalFormatting>
  <conditionalFormatting sqref="E37:K40 E36 J36:K36">
    <cfRule type="containsErrors" dxfId="772" priority="97">
      <formula>ISERROR(E36)</formula>
    </cfRule>
  </conditionalFormatting>
  <conditionalFormatting sqref="E37:K40 E36 J36:K36">
    <cfRule type="expression" dxfId="771" priority="96" stopIfTrue="1">
      <formula>#N/A</formula>
    </cfRule>
  </conditionalFormatting>
  <conditionalFormatting sqref="E37:K40 E36 J36:K36">
    <cfRule type="containsErrors" dxfId="770" priority="95">
      <formula>ISERROR(E36)</formula>
    </cfRule>
  </conditionalFormatting>
  <conditionalFormatting sqref="O40:U40">
    <cfRule type="expression" dxfId="769" priority="94" stopIfTrue="1">
      <formula>#N/A</formula>
    </cfRule>
  </conditionalFormatting>
  <conditionalFormatting sqref="O40:U40">
    <cfRule type="containsErrors" dxfId="768" priority="93">
      <formula>ISERROR(O40)</formula>
    </cfRule>
  </conditionalFormatting>
  <conditionalFormatting sqref="O40:U40">
    <cfRule type="expression" dxfId="767" priority="92" stopIfTrue="1">
      <formula>#N/A</formula>
    </cfRule>
  </conditionalFormatting>
  <conditionalFormatting sqref="O40:U40">
    <cfRule type="containsErrors" dxfId="766" priority="91">
      <formula>ISERROR(O40)</formula>
    </cfRule>
  </conditionalFormatting>
  <conditionalFormatting sqref="O38:U39">
    <cfRule type="expression" dxfId="765" priority="90" stopIfTrue="1">
      <formula>#N/A</formula>
    </cfRule>
  </conditionalFormatting>
  <conditionalFormatting sqref="O38:U39">
    <cfRule type="containsErrors" dxfId="764" priority="89">
      <formula>ISERROR(O38)</formula>
    </cfRule>
  </conditionalFormatting>
  <conditionalFormatting sqref="O38:U39">
    <cfRule type="expression" dxfId="763" priority="88" stopIfTrue="1">
      <formula>#N/A</formula>
    </cfRule>
  </conditionalFormatting>
  <conditionalFormatting sqref="O38:U39">
    <cfRule type="containsErrors" dxfId="762" priority="87">
      <formula>ISERROR(O38)</formula>
    </cfRule>
  </conditionalFormatting>
  <conditionalFormatting sqref="O58:O91">
    <cfRule type="expression" dxfId="761" priority="86" stopIfTrue="1">
      <formula>#N/A</formula>
    </cfRule>
  </conditionalFormatting>
  <conditionalFormatting sqref="O58:O91">
    <cfRule type="containsErrors" dxfId="760" priority="85">
      <formula>ISERROR(O58)</formula>
    </cfRule>
  </conditionalFormatting>
  <conditionalFormatting sqref="O58:O91">
    <cfRule type="expression" dxfId="759" priority="84" stopIfTrue="1">
      <formula>#N/A</formula>
    </cfRule>
  </conditionalFormatting>
  <conditionalFormatting sqref="O58:O91">
    <cfRule type="containsErrors" dxfId="758" priority="83">
      <formula>ISERROR(O58)</formula>
    </cfRule>
  </conditionalFormatting>
  <conditionalFormatting sqref="O57">
    <cfRule type="expression" dxfId="757" priority="78" stopIfTrue="1">
      <formula>#N/A</formula>
    </cfRule>
  </conditionalFormatting>
  <conditionalFormatting sqref="O57">
    <cfRule type="containsErrors" dxfId="756" priority="77">
      <formula>ISERROR(O57)</formula>
    </cfRule>
  </conditionalFormatting>
  <conditionalFormatting sqref="O57">
    <cfRule type="expression" dxfId="755" priority="76" stopIfTrue="1">
      <formula>#N/A</formula>
    </cfRule>
  </conditionalFormatting>
  <conditionalFormatting sqref="O57">
    <cfRule type="containsErrors" dxfId="754" priority="75">
      <formula>ISERROR(O57)</formula>
    </cfRule>
  </conditionalFormatting>
  <conditionalFormatting sqref="O92">
    <cfRule type="expression" dxfId="753" priority="74" stopIfTrue="1">
      <formula>#N/A</formula>
    </cfRule>
  </conditionalFormatting>
  <conditionalFormatting sqref="O92">
    <cfRule type="containsErrors" dxfId="752" priority="73">
      <formula>ISERROR(O92)</formula>
    </cfRule>
  </conditionalFormatting>
  <conditionalFormatting sqref="O92">
    <cfRule type="expression" dxfId="751" priority="72" stopIfTrue="1">
      <formula>#N/A</formula>
    </cfRule>
  </conditionalFormatting>
  <conditionalFormatting sqref="O92">
    <cfRule type="containsErrors" dxfId="750" priority="71">
      <formula>ISERROR(O92)</formula>
    </cfRule>
  </conditionalFormatting>
  <conditionalFormatting sqref="C141:D141">
    <cfRule type="containsErrors" dxfId="749" priority="62">
      <formula>ISERROR(C141)</formula>
    </cfRule>
  </conditionalFormatting>
  <conditionalFormatting sqref="C142:D142">
    <cfRule type="containsErrors" dxfId="748" priority="61">
      <formula>ISERROR(C142)</formula>
    </cfRule>
  </conditionalFormatting>
  <conditionalFormatting sqref="M93:N93">
    <cfRule type="containsErrors" dxfId="747" priority="60">
      <formula>ISERROR(M93)</formula>
    </cfRule>
  </conditionalFormatting>
  <conditionalFormatting sqref="M94:N94">
    <cfRule type="containsErrors" dxfId="746" priority="59">
      <formula>ISERROR(M94)</formula>
    </cfRule>
  </conditionalFormatting>
  <conditionalFormatting sqref="O93">
    <cfRule type="expression" dxfId="745" priority="58" stopIfTrue="1">
      <formula>#N/A</formula>
    </cfRule>
  </conditionalFormatting>
  <conditionalFormatting sqref="O93">
    <cfRule type="containsErrors" dxfId="744" priority="57">
      <formula>ISERROR(O93)</formula>
    </cfRule>
  </conditionalFormatting>
  <conditionalFormatting sqref="O93">
    <cfRule type="containsErrors" dxfId="743" priority="56">
      <formula>ISERROR(O93)</formula>
    </cfRule>
  </conditionalFormatting>
  <conditionalFormatting sqref="O94">
    <cfRule type="expression" dxfId="742" priority="55" stopIfTrue="1">
      <formula>#N/A</formula>
    </cfRule>
  </conditionalFormatting>
  <conditionalFormatting sqref="O94">
    <cfRule type="containsErrors" dxfId="741" priority="54">
      <formula>ISERROR(O94)</formula>
    </cfRule>
  </conditionalFormatting>
  <conditionalFormatting sqref="O94">
    <cfRule type="containsErrors" dxfId="740" priority="53">
      <formula>ISERROR(O94)</formula>
    </cfRule>
  </conditionalFormatting>
  <conditionalFormatting sqref="O143:U143">
    <cfRule type="containsErrors" dxfId="739" priority="27">
      <formula>ISERROR(O143)</formula>
    </cfRule>
  </conditionalFormatting>
  <conditionalFormatting sqref="E143:K143">
    <cfRule type="expression" dxfId="738" priority="34" stopIfTrue="1">
      <formula>#N/A</formula>
    </cfRule>
  </conditionalFormatting>
  <conditionalFormatting sqref="E143:K143">
    <cfRule type="containsErrors" dxfId="737" priority="33">
      <formula>ISERROR(E143)</formula>
    </cfRule>
  </conditionalFormatting>
  <conditionalFormatting sqref="E143:K143">
    <cfRule type="expression" dxfId="736" priority="32" stopIfTrue="1">
      <formula>#N/A</formula>
    </cfRule>
  </conditionalFormatting>
  <conditionalFormatting sqref="E143:K143">
    <cfRule type="containsErrors" dxfId="735" priority="31">
      <formula>ISERROR(E143)</formula>
    </cfRule>
  </conditionalFormatting>
  <conditionalFormatting sqref="O143:U143">
    <cfRule type="expression" dxfId="734" priority="30" stopIfTrue="1">
      <formula>#N/A</formula>
    </cfRule>
  </conditionalFormatting>
  <conditionalFormatting sqref="O143:U143">
    <cfRule type="containsErrors" dxfId="733" priority="29">
      <formula>ISERROR(O143)</formula>
    </cfRule>
  </conditionalFormatting>
  <conditionalFormatting sqref="O143:U143">
    <cfRule type="expression" dxfId="732" priority="28" stopIfTrue="1">
      <formula>#N/A</formula>
    </cfRule>
  </conditionalFormatting>
  <conditionalFormatting sqref="Q93">
    <cfRule type="expression" dxfId="731" priority="26" stopIfTrue="1">
      <formula>#N/A</formula>
    </cfRule>
  </conditionalFormatting>
  <conditionalFormatting sqref="Q93">
    <cfRule type="containsErrors" dxfId="730" priority="25">
      <formula>ISERROR(Q93)</formula>
    </cfRule>
  </conditionalFormatting>
  <conditionalFormatting sqref="Q93">
    <cfRule type="containsErrors" dxfId="729" priority="24">
      <formula>ISERROR(Q93)</formula>
    </cfRule>
  </conditionalFormatting>
  <conditionalFormatting sqref="S93">
    <cfRule type="expression" dxfId="728" priority="23" stopIfTrue="1">
      <formula>#N/A</formula>
    </cfRule>
  </conditionalFormatting>
  <conditionalFormatting sqref="S93">
    <cfRule type="containsErrors" dxfId="727" priority="22">
      <formula>ISERROR(S93)</formula>
    </cfRule>
  </conditionalFormatting>
  <conditionalFormatting sqref="S93">
    <cfRule type="containsErrors" dxfId="726" priority="21">
      <formula>ISERROR(S93)</formula>
    </cfRule>
  </conditionalFormatting>
  <conditionalFormatting sqref="U93">
    <cfRule type="expression" dxfId="725" priority="20" stopIfTrue="1">
      <formula>#N/A</formula>
    </cfRule>
  </conditionalFormatting>
  <conditionalFormatting sqref="U93">
    <cfRule type="containsErrors" dxfId="724" priority="19">
      <formula>ISERROR(U93)</formula>
    </cfRule>
  </conditionalFormatting>
  <conditionalFormatting sqref="U93">
    <cfRule type="containsErrors" dxfId="723" priority="18">
      <formula>ISERROR(U93)</formula>
    </cfRule>
  </conditionalFormatting>
  <conditionalFormatting sqref="Q94">
    <cfRule type="expression" dxfId="722" priority="17" stopIfTrue="1">
      <formula>#N/A</formula>
    </cfRule>
  </conditionalFormatting>
  <conditionalFormatting sqref="Q94">
    <cfRule type="containsErrors" dxfId="721" priority="16">
      <formula>ISERROR(Q94)</formula>
    </cfRule>
  </conditionalFormatting>
  <conditionalFormatting sqref="Q94">
    <cfRule type="containsErrors" dxfId="720" priority="15">
      <formula>ISERROR(Q94)</formula>
    </cfRule>
  </conditionalFormatting>
  <conditionalFormatting sqref="S94">
    <cfRule type="expression" dxfId="719" priority="14" stopIfTrue="1">
      <formula>#N/A</formula>
    </cfRule>
  </conditionalFormatting>
  <conditionalFormatting sqref="S94">
    <cfRule type="containsErrors" dxfId="718" priority="13">
      <formula>ISERROR(S94)</formula>
    </cfRule>
  </conditionalFormatting>
  <conditionalFormatting sqref="S94">
    <cfRule type="containsErrors" dxfId="717" priority="12">
      <formula>ISERROR(S94)</formula>
    </cfRule>
  </conditionalFormatting>
  <conditionalFormatting sqref="U94">
    <cfRule type="expression" dxfId="716" priority="11" stopIfTrue="1">
      <formula>#N/A</formula>
    </cfRule>
  </conditionalFormatting>
  <conditionalFormatting sqref="U94">
    <cfRule type="containsErrors" dxfId="715" priority="10">
      <formula>ISERROR(U94)</formula>
    </cfRule>
  </conditionalFormatting>
  <conditionalFormatting sqref="U94">
    <cfRule type="containsErrors" dxfId="714" priority="9">
      <formula>ISERROR(U94)</formula>
    </cfRule>
  </conditionalFormatting>
  <conditionalFormatting sqref="E138">
    <cfRule type="expression" dxfId="713" priority="8" stopIfTrue="1">
      <formula>#N/A</formula>
    </cfRule>
  </conditionalFormatting>
  <conditionalFormatting sqref="E138">
    <cfRule type="containsErrors" dxfId="712" priority="7">
      <formula>ISERROR(E138)</formula>
    </cfRule>
  </conditionalFormatting>
  <conditionalFormatting sqref="E138">
    <cfRule type="expression" dxfId="711" priority="6" stopIfTrue="1">
      <formula>#N/A</formula>
    </cfRule>
  </conditionalFormatting>
  <conditionalFormatting sqref="E138">
    <cfRule type="containsErrors" dxfId="710" priority="5">
      <formula>ISERROR(E138)</formula>
    </cfRule>
  </conditionalFormatting>
  <conditionalFormatting sqref="E138">
    <cfRule type="expression" dxfId="709" priority="4" stopIfTrue="1">
      <formula>#N/A</formula>
    </cfRule>
  </conditionalFormatting>
  <conditionalFormatting sqref="E138">
    <cfRule type="containsErrors" dxfId="708" priority="3">
      <formula>ISERROR(E138)</formula>
    </cfRule>
  </conditionalFormatting>
  <conditionalFormatting sqref="E138">
    <cfRule type="expression" dxfId="707" priority="2" stopIfTrue="1">
      <formula>#N/A</formula>
    </cfRule>
  </conditionalFormatting>
  <conditionalFormatting sqref="E138">
    <cfRule type="containsErrors" dxfId="706" priority="1">
      <formula>ISERROR(E138)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0:K140 C57:D57 H57 D139 F57 F139 J57 J58:J114 F58:F114 H58:H114 C58:D104 C146:K146 F141 F142 H141 H142 J141 J142 C106:D114 D105 F147:K147 E52 E57:E134 E38:E39 O38:O39 O57:O9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E8" sqref="E8"/>
    </sheetView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Transaction price and building land indexes for private property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3rd quarter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FPRE regions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28" t="str">
        <f>CONCATENATE(hi!A65,": ",hi!B65)</f>
        <v>1: Region of Lake Geneva</v>
      </c>
      <c r="D14" s="228"/>
      <c r="E14" s="228"/>
      <c r="F14" s="228"/>
      <c r="G14" s="228"/>
      <c r="H14" s="228"/>
      <c r="I14" s="228"/>
      <c r="J14" s="228" t="str">
        <f>CONCATENATE(hi!A66,": ",hi!B66)</f>
        <v>2: Region of Jura</v>
      </c>
      <c r="K14" s="228"/>
      <c r="L14" s="228"/>
      <c r="M14" s="228"/>
      <c r="N14" s="228"/>
      <c r="O14" s="228"/>
      <c r="P14" s="156"/>
      <c r="Q14" s="228" t="str">
        <f>CONCATENATE(hi!A67,": ",hi!B67)</f>
        <v>3: Region of Espace Mittelland</v>
      </c>
      <c r="R14" s="228"/>
      <c r="S14" s="228"/>
      <c r="T14" s="228"/>
      <c r="U14" s="228"/>
      <c r="V14" s="228"/>
      <c r="W14" s="228"/>
      <c r="X14" s="228" t="str">
        <f>CONCATENATE(hi!A68,": ",hi!B68)</f>
        <v>4: Region of Basel</v>
      </c>
      <c r="Y14" s="228"/>
      <c r="Z14" s="228"/>
      <c r="AA14" s="228"/>
      <c r="AB14" s="228"/>
      <c r="AC14" s="228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28" t="str">
        <f>CONCATENATE(hi!A69,": ",hi!B69)</f>
        <v>5: Region of Zurich</v>
      </c>
      <c r="D27" s="228"/>
      <c r="E27" s="228"/>
      <c r="F27" s="228"/>
      <c r="G27" s="228"/>
      <c r="H27" s="228"/>
      <c r="I27" s="228"/>
      <c r="J27" s="228" t="str">
        <f>CONCATENATE(hi!A70,": ",hi!B70)</f>
        <v>6: Region of Eastern Switzerland</v>
      </c>
      <c r="K27" s="228"/>
      <c r="L27" s="228"/>
      <c r="M27" s="228"/>
      <c r="N27" s="228"/>
      <c r="O27" s="228"/>
      <c r="P27" s="156"/>
      <c r="Q27" s="228" t="str">
        <f>CONCATENATE(hi!A71,": ",hi!B71)</f>
        <v>7: Region of the Alps</v>
      </c>
      <c r="R27" s="228"/>
      <c r="S27" s="228"/>
      <c r="T27" s="228"/>
      <c r="U27" s="228"/>
      <c r="V27" s="228"/>
      <c r="W27" s="228"/>
      <c r="X27" s="228" t="str">
        <f>CONCATENATE(hi!A72,": ",hi!B72)</f>
        <v>8: Region of Southern Switzerland</v>
      </c>
      <c r="Y27" s="228"/>
      <c r="Z27" s="228"/>
      <c r="AA27" s="228"/>
      <c r="AB27" s="228"/>
      <c r="AC27" s="228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28"/>
      <c r="Q40" s="228"/>
      <c r="R40" s="228"/>
      <c r="S40" s="228"/>
      <c r="T40" s="228"/>
      <c r="U40" s="228"/>
      <c r="V40" s="228"/>
      <c r="W40" s="228"/>
      <c r="X40" s="229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09" t="s">
        <v>56</v>
      </c>
      <c r="D46" s="209"/>
      <c r="E46" s="209"/>
      <c r="F46" s="146"/>
      <c r="G46" s="146"/>
      <c r="H46" s="142" t="str">
        <f>te!A12</f>
        <v>Transaction price and building land indexes for private property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3rd quarter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09" t="s">
        <v>0</v>
      </c>
      <c r="D47" s="209"/>
      <c r="E47" s="209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0"/>
  <sheetViews>
    <sheetView workbookViewId="0">
      <selection activeCell="Y14" sqref="Y14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Region of Zurich, 3rd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Region: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0" t="str">
        <f>CONCATENATE(te!A97," ",hi!D61," ",te!A100)</f>
        <v>Indexes Region of Zurich (1st quarter 2000 = 100)</v>
      </c>
      <c r="D11" s="210"/>
      <c r="E11" s="210"/>
      <c r="F11" s="210"/>
      <c r="G11" s="210"/>
      <c r="H11" s="210"/>
      <c r="I11" s="210"/>
      <c r="J11" s="210"/>
      <c r="K11" s="210"/>
      <c r="L11" s="90"/>
      <c r="M11" s="210" t="str">
        <f>CONCATENATE(te!A97," ",hi!D61," ",te!A99)</f>
        <v>Indexes Region of Zurich (average 1985 = 100)</v>
      </c>
      <c r="N11" s="210"/>
      <c r="O11" s="210"/>
      <c r="P11" s="210"/>
      <c r="Q11" s="210"/>
      <c r="R11" s="210"/>
      <c r="S11" s="210"/>
      <c r="T11" s="210"/>
      <c r="U11" s="21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1" t="str">
        <f>VLOOKUP(hi!C33,hi!A34:B38,2,FALSE)</f>
        <v>Condominiums CON</v>
      </c>
      <c r="D13" s="211"/>
      <c r="E13" s="211"/>
      <c r="F13" s="211"/>
      <c r="G13" s="211"/>
      <c r="H13" s="211"/>
      <c r="I13" s="211"/>
      <c r="J13" s="211"/>
      <c r="K13" s="211"/>
      <c r="L13" s="90"/>
      <c r="M13" s="211" t="str">
        <f>C54</f>
        <v>Condominiums CON</v>
      </c>
      <c r="N13" s="211"/>
      <c r="O13" s="211"/>
      <c r="P13" s="211"/>
      <c r="Q13" s="211"/>
      <c r="R13" s="211"/>
      <c r="S13" s="211"/>
      <c r="T13" s="211"/>
      <c r="U13" s="21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3" t="str">
        <f>te!$A$11</f>
        <v>Source: Transaction price indexes Fahrländer Partner.</v>
      </c>
      <c r="D33" s="213"/>
      <c r="E33" s="213"/>
      <c r="F33" s="213"/>
      <c r="G33" s="213"/>
      <c r="H33" s="213"/>
      <c r="I33" s="10"/>
      <c r="J33" s="10"/>
      <c r="K33" s="10"/>
      <c r="L33" s="11"/>
      <c r="M33" s="213" t="str">
        <f>te!$A$11</f>
        <v>Source: Transaction price indexes Fahrländer Partner.</v>
      </c>
      <c r="N33" s="213"/>
      <c r="O33" s="213"/>
      <c r="P33" s="213"/>
      <c r="Q33" s="213"/>
      <c r="R33" s="213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4" t="str">
        <f>E55</f>
        <v>Market segment</v>
      </c>
      <c r="F36" s="224"/>
      <c r="G36" s="224"/>
      <c r="H36" s="224"/>
      <c r="I36" s="224"/>
      <c r="J36" s="113"/>
      <c r="K36" s="113"/>
      <c r="L36" s="22"/>
      <c r="M36" s="111"/>
      <c r="N36" s="112"/>
      <c r="O36" s="224" t="str">
        <f>O55</f>
        <v>Market segment</v>
      </c>
      <c r="P36" s="224"/>
      <c r="Q36" s="224"/>
      <c r="R36" s="224"/>
      <c r="S36" s="224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>lower</v>
      </c>
      <c r="F37" s="113"/>
      <c r="G37" s="113" t="str">
        <f t="shared" ref="G37:I37" si="0">F56</f>
        <v>average</v>
      </c>
      <c r="H37" s="113"/>
      <c r="I37" s="113" t="str">
        <f t="shared" si="0"/>
        <v>upper</v>
      </c>
      <c r="J37" s="113"/>
      <c r="K37" s="113" t="str">
        <f>J56</f>
        <v>CON global</v>
      </c>
      <c r="L37" s="22"/>
      <c r="M37" s="22"/>
      <c r="N37" s="10"/>
      <c r="O37" s="126" t="str">
        <f>N56</f>
        <v>lower</v>
      </c>
      <c r="P37" s="100"/>
      <c r="Q37" s="126" t="str">
        <f>P56</f>
        <v>average</v>
      </c>
      <c r="R37" s="100"/>
      <c r="S37" s="126" t="str">
        <f>R56</f>
        <v>upper</v>
      </c>
      <c r="T37" s="100"/>
      <c r="U37" s="126" t="str">
        <f>T56</f>
        <v>CON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21" t="str">
        <f>C141</f>
        <v>2020:2 - 2020:3</v>
      </c>
      <c r="D38" s="221"/>
      <c r="E38" s="114">
        <f>E141</f>
        <v>7.5543478283885968E-3</v>
      </c>
      <c r="F38" s="115"/>
      <c r="G38" s="114">
        <f>G141</f>
        <v>6.1128390196287796E-3</v>
      </c>
      <c r="H38" s="115"/>
      <c r="I38" s="114">
        <f>I141</f>
        <v>-4.1005626384273297E-2</v>
      </c>
      <c r="J38" s="114"/>
      <c r="K38" s="114">
        <f>K141</f>
        <v>-1.7719372766263009E-2</v>
      </c>
      <c r="L38" s="22"/>
      <c r="M38" s="221" t="str">
        <f>M93</f>
        <v>2018 - 2019</v>
      </c>
      <c r="N38" s="221"/>
      <c r="O38" s="114">
        <f>O93</f>
        <v>3.4427487535759527E-2</v>
      </c>
      <c r="P38" s="115"/>
      <c r="Q38" s="114">
        <f>Q93</f>
        <v>3.897380601058531E-2</v>
      </c>
      <c r="R38" s="115"/>
      <c r="S38" s="114">
        <f>S93</f>
        <v>0.11573455238147967</v>
      </c>
      <c r="T38" s="114"/>
      <c r="U38" s="114">
        <f>U93</f>
        <v>7.5448328906115858E-2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21" t="str">
        <f>C142</f>
        <v>2019:3 - 2020:3</v>
      </c>
      <c r="D39" s="221"/>
      <c r="E39" s="114">
        <f>E142</f>
        <v>4.2625588813335558E-2</v>
      </c>
      <c r="F39" s="115"/>
      <c r="G39" s="114">
        <f>G142</f>
        <v>4.9983697462369969E-2</v>
      </c>
      <c r="H39" s="115"/>
      <c r="I39" s="114">
        <f>I142</f>
        <v>4.5390152442921883E-2</v>
      </c>
      <c r="J39" s="114"/>
      <c r="K39" s="114">
        <f>K142</f>
        <v>4.7010201346610936E-2</v>
      </c>
      <c r="L39" s="22"/>
      <c r="M39" s="221" t="str">
        <f>M94</f>
        <v>2014 - 2019</v>
      </c>
      <c r="N39" s="221"/>
      <c r="O39" s="114">
        <f>O94</f>
        <v>0.21804124798566638</v>
      </c>
      <c r="P39" s="115"/>
      <c r="Q39" s="114">
        <f>Q94</f>
        <v>0.14793608331527541</v>
      </c>
      <c r="R39" s="115"/>
      <c r="S39" s="114">
        <f>S94</f>
        <v>2.5012495521257172E-3</v>
      </c>
      <c r="T39" s="114"/>
      <c r="U39" s="114">
        <f>U94</f>
        <v>7.5863631578274804E-2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2" t="str">
        <f>C144</f>
        <v>Source: Transaction price indexes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C144</f>
        <v>Source: Transaction price indexes Fahrländer Partner.</v>
      </c>
      <c r="N41" s="222"/>
      <c r="O41" s="222"/>
      <c r="P41" s="222"/>
      <c r="Q41" s="222"/>
      <c r="R41" s="222"/>
      <c r="S41" s="222"/>
      <c r="T41" s="222"/>
      <c r="U41" s="222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18"/>
      <c r="N42" s="218"/>
      <c r="O42" s="218"/>
      <c r="P42" s="218"/>
      <c r="Q42" s="218"/>
      <c r="R42" s="218"/>
      <c r="S42" s="218"/>
      <c r="T42" s="218"/>
      <c r="U42" s="218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19"/>
      <c r="D43" s="219"/>
      <c r="E43" s="219"/>
      <c r="F43" s="219"/>
      <c r="G43" s="219"/>
      <c r="H43" s="219"/>
      <c r="I43" s="219"/>
      <c r="J43" s="219"/>
      <c r="K43" s="21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9" t="s">
        <v>56</v>
      </c>
      <c r="D45" s="209"/>
      <c r="E45" s="209"/>
      <c r="F45" s="209" t="str">
        <f>te!A12</f>
        <v>Transaction price and building land indexes for private property</v>
      </c>
      <c r="G45" s="209"/>
      <c r="H45" s="209"/>
      <c r="I45" s="209"/>
      <c r="J45" s="209"/>
      <c r="K45" s="209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3rd quarter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9" t="s">
        <v>0</v>
      </c>
      <c r="D46" s="209"/>
      <c r="E46" s="209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>CON (low)</v>
      </c>
      <c r="F51" s="175"/>
      <c r="G51" s="174" t="str">
        <f>VLOOKUP(hi!$C$33,hi!$A$34:$N$38,12,FALSE)</f>
        <v>CON (av)</v>
      </c>
      <c r="H51" s="175"/>
      <c r="I51" s="174" t="str">
        <f>VLOOKUP(hi!$C$33,hi!$A$34:$N$38,13,FALSE)</f>
        <v>CON (up)</v>
      </c>
      <c r="J51" s="175"/>
      <c r="K51" s="176" t="str">
        <f>VLOOKUP(hi!$C$33,hi!$A$34:$N$38,14,FALSE)</f>
        <v>CON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10" t="str">
        <f>CONCATENATE(te!A97," ",hi!D61," ",te!A100)</f>
        <v>Indexes Region of Zurich (1st quarter 2000 = 100)</v>
      </c>
      <c r="D53" s="210"/>
      <c r="E53" s="210"/>
      <c r="F53" s="210"/>
      <c r="G53" s="210"/>
      <c r="H53" s="210"/>
      <c r="I53" s="210"/>
      <c r="J53" s="210"/>
      <c r="K53" s="210"/>
      <c r="L53" s="86"/>
      <c r="M53" s="210" t="str">
        <f>CONCATENATE(te!A97," ",hi!D61," ",te!A99)</f>
        <v>Indexes Region of Zurich (average 1985 = 100)</v>
      </c>
      <c r="N53" s="210"/>
      <c r="O53" s="210"/>
      <c r="P53" s="210"/>
      <c r="Q53" s="210"/>
      <c r="R53" s="210"/>
      <c r="S53" s="210"/>
      <c r="T53" s="210"/>
      <c r="U53" s="210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14" t="str">
        <f>VLOOKUP(hi!C33,hi!A34:B38,2,FALSE)</f>
        <v>Condominiums CON</v>
      </c>
      <c r="D54" s="214"/>
      <c r="E54" s="214"/>
      <c r="F54" s="214"/>
      <c r="G54" s="214"/>
      <c r="H54" s="214"/>
      <c r="I54" s="214"/>
      <c r="J54" s="214"/>
      <c r="K54" s="214"/>
      <c r="L54" s="86"/>
      <c r="M54" s="214" t="str">
        <f>C54</f>
        <v>Condominiums CON</v>
      </c>
      <c r="N54" s="214"/>
      <c r="O54" s="214"/>
      <c r="P54" s="214"/>
      <c r="Q54" s="214"/>
      <c r="R54" s="214"/>
      <c r="S54" s="214"/>
      <c r="T54" s="214"/>
      <c r="U54" s="214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24" t="str">
        <f>IF(hi!C33=3,"",te!A63)</f>
        <v>Market segment</v>
      </c>
      <c r="F55" s="224"/>
      <c r="G55" s="224"/>
      <c r="H55" s="224"/>
      <c r="I55" s="224"/>
      <c r="J55" s="113"/>
      <c r="K55" s="113"/>
      <c r="L55" s="100"/>
      <c r="M55" s="111"/>
      <c r="N55" s="112"/>
      <c r="O55" s="224" t="str">
        <f>E55</f>
        <v>Market segment</v>
      </c>
      <c r="P55" s="224"/>
      <c r="Q55" s="224"/>
      <c r="R55" s="224"/>
      <c r="S55" s="224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7" t="str">
        <f>VLOOKUP(hi!$C$33,hi!$A$34:$R$38,15,FALSE)</f>
        <v>lower</v>
      </c>
      <c r="E56" s="217"/>
      <c r="F56" s="217" t="str">
        <f>VLOOKUP(hi!$C$33,hi!$A$34:$R$38,16,FALSE)</f>
        <v>average</v>
      </c>
      <c r="G56" s="217"/>
      <c r="H56" s="217" t="str">
        <f>VLOOKUP(hi!$C$33,hi!$A$34:$R$38,17,FALSE)</f>
        <v>upper</v>
      </c>
      <c r="I56" s="217"/>
      <c r="J56" s="227" t="str">
        <f>VLOOKUP(hi!$C$33,hi!$A$34:$R$38,18,FALSE)</f>
        <v>CON global</v>
      </c>
      <c r="K56" s="227"/>
      <c r="L56" s="100"/>
      <c r="M56" s="124"/>
      <c r="N56" s="216" t="str">
        <f>D56</f>
        <v>lower</v>
      </c>
      <c r="O56" s="216"/>
      <c r="P56" s="216" t="str">
        <f>F56</f>
        <v>average</v>
      </c>
      <c r="Q56" s="216"/>
      <c r="R56" s="216" t="str">
        <f>H56</f>
        <v>upper</v>
      </c>
      <c r="S56" s="216"/>
      <c r="T56" s="216" t="str">
        <f>J56</f>
        <v>CON global</v>
      </c>
      <c r="U56" s="216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>
        <f>VLOOKUP(CONCATENATE($E$52,"_Qu_",hi!$C$61),fpre_reg_dat!$A$2:$CV$4224,FPRE_REG!$B57,0)</f>
        <v>100</v>
      </c>
      <c r="F57" s="120"/>
      <c r="G57" s="120">
        <f>VLOOKUP(CONCATENATE($G$52,"_Qu_",hi!$C$61),fpre_reg_dat!$A$2:$CV$4224,FPRE_REG!$B57,0)</f>
        <v>100</v>
      </c>
      <c r="H57" s="120"/>
      <c r="I57" s="120">
        <f>VLOOKUP(CONCATENATE($I$52,"_Qu_",hi!$C$61),fpre_reg_dat!$A$2:$CV$4224,FPRE_REG!$B57,0)</f>
        <v>100</v>
      </c>
      <c r="J57" s="120"/>
      <c r="K57" s="120">
        <f>VLOOKUP(CONCATENATE($K$52,"_Qu_",hi!$C$61),fpre_reg_dat!$A$2:$CV$4224,FPRE_REG!$B57,0)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VLOOKUP(CONCATENATE($E$52,"_Ja_",hi!$C$61),fpre_reg_dat!$A$2:$CV$4224,FPRE_REG!$L57,0)</f>
        <v>100</v>
      </c>
      <c r="P57" s="120"/>
      <c r="Q57" s="120">
        <f>VLOOKUP(CONCATENATE($G$52,"_Ja_",hi!$C$61),fpre_reg_dat!$A$2:$CV$4224,FPRE_REG!$L57,0)</f>
        <v>100</v>
      </c>
      <c r="R57" s="120"/>
      <c r="S57" s="120">
        <f>VLOOKUP(CONCATENATE($I$52,"_Ja_",hi!$C$61),fpre_reg_dat!$A$2:$CV$4224,FPRE_REG!$L57,0)</f>
        <v>100</v>
      </c>
      <c r="T57" s="120"/>
      <c r="U57" s="120">
        <f>VLOOKUP(CONCATENATE($K$52,"_Ja_",hi!$C$61),fpre_reg_dat!$A$2:$CV$4224,FPRE_REG!$L57,0)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VLOOKUP(CONCATENATE($E$52,"_Qu_",hi!$C$61),fpre_reg_dat!$A$2:$CV$4224,FPRE_REG!$B58,0)</f>
        <v>100.81069704401591</v>
      </c>
      <c r="F58" s="120"/>
      <c r="G58" s="120">
        <f>VLOOKUP(CONCATENATE($G$52,"_Qu_",hi!$C$61),fpre_reg_dat!$A$2:$CV$4224,FPRE_REG!$B58,0)</f>
        <v>101.60688861220717</v>
      </c>
      <c r="H58" s="120"/>
      <c r="I58" s="120">
        <f>VLOOKUP(CONCATENATE($I$52,"_Qu_",hi!$C$61),fpre_reg_dat!$A$2:$CV$4224,FPRE_REG!$B58,0)</f>
        <v>102.08735890616043</v>
      </c>
      <c r="J58" s="120"/>
      <c r="K58" s="120">
        <f>VLOOKUP(CONCATENATE($K$52,"_Qu_",hi!$C$61),fpre_reg_dat!$A$2:$CV$4224,FPRE_REG!$B58,0)</f>
        <v>101.77449690770761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VLOOKUP(CONCATENATE($E$52,"_Ja_",hi!$C$61),fpre_reg_dat!$A$2:$CV$4224,FPRE_REG!$L58,0)</f>
        <v>103.6992561646469</v>
      </c>
      <c r="P58" s="120"/>
      <c r="Q58" s="120">
        <f>VLOOKUP(CONCATENATE($G$52,"_Ja_",hi!$C$61),fpre_reg_dat!$A$2:$CV$4224,FPRE_REG!$L58,0)</f>
        <v>107.254952538494</v>
      </c>
      <c r="R58" s="120"/>
      <c r="S58" s="120">
        <f>VLOOKUP(CONCATENATE($I$52,"_Ja_",hi!$C$61),fpre_reg_dat!$A$2:$CV$4224,FPRE_REG!$L58,0)</f>
        <v>100.72246264279971</v>
      </c>
      <c r="T58" s="120"/>
      <c r="U58" s="120">
        <f>VLOOKUP(CONCATENATE($K$52,"_Ja_",hi!$C$61),fpre_reg_dat!$A$2:$CV$4224,FPRE_REG!$L58,0)</f>
        <v>103.62237119823132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VLOOKUP(CONCATENATE($E$52,"_Qu_",hi!$C$61),fpre_reg_dat!$A$2:$CV$4224,FPRE_REG!$B59,0)</f>
        <v>100.08444810895168</v>
      </c>
      <c r="F59" s="120"/>
      <c r="G59" s="120">
        <f>VLOOKUP(CONCATENATE($G$52,"_Qu_",hi!$C$61),fpre_reg_dat!$A$2:$CV$4224,FPRE_REG!$B59,0)</f>
        <v>101.5593245069512</v>
      </c>
      <c r="H59" s="120"/>
      <c r="I59" s="120">
        <f>VLOOKUP(CONCATENATE($I$52,"_Qu_",hi!$C$61),fpre_reg_dat!$A$2:$CV$4224,FPRE_REG!$B59,0)</f>
        <v>102.17584639469848</v>
      </c>
      <c r="J59" s="120"/>
      <c r="K59" s="120">
        <f>VLOOKUP(CONCATENATE($K$52,"_Qu_",hi!$C$61),fpre_reg_dat!$A$2:$CV$4224,FPRE_REG!$B59,0)</f>
        <v>101.73203010183617</v>
      </c>
      <c r="L59" s="106">
        <f t="shared" ref="L59:L91" si="3">+L58+1</f>
        <v>7</v>
      </c>
      <c r="M59" s="118">
        <f t="shared" si="1"/>
        <v>1987</v>
      </c>
      <c r="N59" s="119"/>
      <c r="O59" s="115">
        <f>VLOOKUP(CONCATENATE($E$52,"_Ja_",hi!$C$61),fpre_reg_dat!$A$2:$CV$4224,FPRE_REG!$L59,0)</f>
        <v>97.869781151774731</v>
      </c>
      <c r="P59" s="120"/>
      <c r="Q59" s="120">
        <f>VLOOKUP(CONCATENATE($G$52,"_Ja_",hi!$C$61),fpre_reg_dat!$A$2:$CV$4224,FPRE_REG!$L59,0)</f>
        <v>106.59980049642108</v>
      </c>
      <c r="R59" s="120"/>
      <c r="S59" s="120">
        <f>VLOOKUP(CONCATENATE($I$52,"_Ja_",hi!$C$61),fpre_reg_dat!$A$2:$CV$4224,FPRE_REG!$L59,0)</f>
        <v>97.979218148519905</v>
      </c>
      <c r="T59" s="120"/>
      <c r="U59" s="120">
        <f>VLOOKUP(CONCATENATE($K$52,"_Ja_",hi!$C$61),fpre_reg_dat!$A$2:$CV$4224,FPRE_REG!$L59,0)</f>
        <v>101.39438533524536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VLOOKUP(CONCATENATE($E$52,"_Qu_",hi!$C$61),fpre_reg_dat!$A$2:$CV$4224,FPRE_REG!$B60,0)</f>
        <v>97.34888083369087</v>
      </c>
      <c r="F60" s="120"/>
      <c r="G60" s="120">
        <f>VLOOKUP(CONCATENATE($G$52,"_Qu_",hi!$C$61),fpre_reg_dat!$A$2:$CV$4224,FPRE_REG!$B60,0)</f>
        <v>99.976169060525748</v>
      </c>
      <c r="H60" s="120"/>
      <c r="I60" s="120">
        <f>VLOOKUP(CONCATENATE($I$52,"_Qu_",hi!$C$61),fpre_reg_dat!$A$2:$CV$4224,FPRE_REG!$B60,0)</f>
        <v>100.66070550658783</v>
      </c>
      <c r="J60" s="120"/>
      <c r="K60" s="120">
        <f>VLOOKUP(CONCATENATE($K$52,"_Qu_",hi!$C$61),fpre_reg_dat!$A$2:$CV$4224,FPRE_REG!$B60,0)</f>
        <v>100.07542078522556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VLOOKUP(CONCATENATE($E$52,"_Ja_",hi!$C$61),fpre_reg_dat!$A$2:$CV$4224,FPRE_REG!$L60,0)</f>
        <v>107.2031458099447</v>
      </c>
      <c r="P60" s="120"/>
      <c r="Q60" s="120">
        <f>VLOOKUP(CONCATENATE($G$52,"_Ja_",hi!$C$61),fpre_reg_dat!$A$2:$CV$4224,FPRE_REG!$L60,0)</f>
        <v>119.04061775671153</v>
      </c>
      <c r="R60" s="120"/>
      <c r="S60" s="120">
        <f>VLOOKUP(CONCATENATE($I$52,"_Ja_",hi!$C$61),fpre_reg_dat!$A$2:$CV$4224,FPRE_REG!$L60,0)</f>
        <v>114.08241687564866</v>
      </c>
      <c r="T60" s="120"/>
      <c r="U60" s="120">
        <f>VLOOKUP(CONCATENATE($K$52,"_Ja_",hi!$C$61),fpre_reg_dat!$A$2:$CV$4224,FPRE_REG!$L60,0)</f>
        <v>115.35168688046554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VLOOKUP(CONCATENATE($E$52,"_Qu_",hi!$C$61),fpre_reg_dat!$A$2:$CV$4224,FPRE_REG!$B61,0)</f>
        <v>97.709821167246048</v>
      </c>
      <c r="F61" s="120"/>
      <c r="G61" s="120">
        <f>VLOOKUP(CONCATENATE($G$52,"_Qu_",hi!$C$61),fpre_reg_dat!$A$2:$CV$4224,FPRE_REG!$B61,0)</f>
        <v>100.6342624377601</v>
      </c>
      <c r="H61" s="120"/>
      <c r="I61" s="120">
        <f>VLOOKUP(CONCATENATE($I$52,"_Qu_",hi!$C$61),fpre_reg_dat!$A$2:$CV$4224,FPRE_REG!$B61,0)</f>
        <v>101.36443295210825</v>
      </c>
      <c r="J61" s="120"/>
      <c r="K61" s="120">
        <f>VLOOKUP(CONCATENATE($K$52,"_Qu_",hi!$C$61),fpre_reg_dat!$A$2:$CV$4224,FPRE_REG!$B61,0)</f>
        <v>100.72872681505845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VLOOKUP(CONCATENATE($E$52,"_Ja_",hi!$C$61),fpre_reg_dat!$A$2:$CV$4224,FPRE_REG!$L61,0)</f>
        <v>114.3670015499616</v>
      </c>
      <c r="P61" s="120"/>
      <c r="Q61" s="120">
        <f>VLOOKUP(CONCATENATE($G$52,"_Ja_",hi!$C$61),fpre_reg_dat!$A$2:$CV$4224,FPRE_REG!$L61,0)</f>
        <v>125.15127514847096</v>
      </c>
      <c r="R61" s="120"/>
      <c r="S61" s="120">
        <f>VLOOKUP(CONCATENATE($I$52,"_Ja_",hi!$C$61),fpre_reg_dat!$A$2:$CV$4224,FPRE_REG!$L61,0)</f>
        <v>130.95641625513079</v>
      </c>
      <c r="T61" s="120"/>
      <c r="U61" s="120">
        <f>VLOOKUP(CONCATENATE($K$52,"_Ja_",hi!$C$61),fpre_reg_dat!$A$2:$CV$4224,FPRE_REG!$L61,0)</f>
        <v>126.95765683333013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VLOOKUP(CONCATENATE($E$52,"_Qu_",hi!$C$61),fpre_reg_dat!$A$2:$CV$4224,FPRE_REG!$B62,0)</f>
        <v>98.653186044061755</v>
      </c>
      <c r="F62" s="120"/>
      <c r="G62" s="120">
        <f>VLOOKUP(CONCATENATE($G$52,"_Qu_",hi!$C$61),fpre_reg_dat!$A$2:$CV$4224,FPRE_REG!$B62,0)</f>
        <v>102.1640270123529</v>
      </c>
      <c r="H62" s="120"/>
      <c r="I62" s="120">
        <f>VLOOKUP(CONCATENATE($I$52,"_Qu_",hi!$C$61),fpre_reg_dat!$A$2:$CV$4224,FPRE_REG!$B62,0)</f>
        <v>103.28049445873097</v>
      </c>
      <c r="J62" s="120"/>
      <c r="K62" s="120">
        <f>VLOOKUP(CONCATENATE($K$52,"_Qu_",hi!$C$61),fpre_reg_dat!$A$2:$CV$4224,FPRE_REG!$B62,0)</f>
        <v>102.39827073484349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VLOOKUP(CONCATENATE($E$52,"_Ja_",hi!$C$61),fpre_reg_dat!$A$2:$CV$4224,FPRE_REG!$L62,0)</f>
        <v>127.70294351227287</v>
      </c>
      <c r="P62" s="120"/>
      <c r="Q62" s="120">
        <f>VLOOKUP(CONCATENATE($G$52,"_Ja_",hi!$C$61),fpre_reg_dat!$A$2:$CV$4224,FPRE_REG!$L62,0)</f>
        <v>132.66178130780699</v>
      </c>
      <c r="R62" s="120"/>
      <c r="S62" s="120">
        <f>VLOOKUP(CONCATENATE($I$52,"_Ja_",hi!$C$61),fpre_reg_dat!$A$2:$CV$4224,FPRE_REG!$L62,0)</f>
        <v>129.89605605152192</v>
      </c>
      <c r="T62" s="120"/>
      <c r="U62" s="120">
        <f>VLOOKUP(CONCATENATE($K$52,"_Ja_",hi!$C$61),fpre_reg_dat!$A$2:$CV$4224,FPRE_REG!$L62,0)</f>
        <v>130.77170798076753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VLOOKUP(CONCATENATE($E$52,"_Qu_",hi!$C$61),fpre_reg_dat!$A$2:$CV$4224,FPRE_REG!$B63,0)</f>
        <v>98.906240245644099</v>
      </c>
      <c r="F63" s="120"/>
      <c r="G63" s="120">
        <f>VLOOKUP(CONCATENATE($G$52,"_Qu_",hi!$C$61),fpre_reg_dat!$A$2:$CV$4224,FPRE_REG!$B63,0)</f>
        <v>102.42293144564978</v>
      </c>
      <c r="H63" s="120"/>
      <c r="I63" s="120">
        <f>VLOOKUP(CONCATENATE($I$52,"_Qu_",hi!$C$61),fpre_reg_dat!$A$2:$CV$4224,FPRE_REG!$B63,0)</f>
        <v>104.08574737044667</v>
      </c>
      <c r="J63" s="120"/>
      <c r="K63" s="120">
        <f>VLOOKUP(CONCATENATE($K$52,"_Qu_",hi!$C$61),fpre_reg_dat!$A$2:$CV$4224,FPRE_REG!$B63,0)</f>
        <v>102.93184080803073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VLOOKUP(CONCATENATE($E$52,"_Ja_",hi!$C$61),fpre_reg_dat!$A$2:$CV$4224,FPRE_REG!$L63,0)</f>
        <v>124.7917272489268</v>
      </c>
      <c r="P63" s="120"/>
      <c r="Q63" s="120">
        <f>VLOOKUP(CONCATENATE($G$52,"_Ja_",hi!$C$61),fpre_reg_dat!$A$2:$CV$4224,FPRE_REG!$L63,0)</f>
        <v>132.8019332617973</v>
      </c>
      <c r="R63" s="120"/>
      <c r="S63" s="120">
        <f>VLOOKUP(CONCATENATE($I$52,"_Ja_",hi!$C$61),fpre_reg_dat!$A$2:$CV$4224,FPRE_REG!$L63,0)</f>
        <v>114.73525043992339</v>
      </c>
      <c r="T63" s="120"/>
      <c r="U63" s="120">
        <f>VLOOKUP(CONCATENATE($K$52,"_Ja_",hi!$C$61),fpre_reg_dat!$A$2:$CV$4224,FPRE_REG!$L63,0)</f>
        <v>122.94136826175944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VLOOKUP(CONCATENATE($E$52,"_Qu_",hi!$C$61),fpre_reg_dat!$A$2:$CV$4224,FPRE_REG!$B64,0)</f>
        <v>98.979214388178406</v>
      </c>
      <c r="F64" s="120"/>
      <c r="G64" s="120">
        <f>VLOOKUP(CONCATENATE($G$52,"_Qu_",hi!$C$61),fpre_reg_dat!$A$2:$CV$4224,FPRE_REG!$B64,0)</f>
        <v>102.85392078707125</v>
      </c>
      <c r="H64" s="120"/>
      <c r="I64" s="120">
        <f>VLOOKUP(CONCATENATE($I$52,"_Qu_",hi!$C$61),fpre_reg_dat!$A$2:$CV$4224,FPRE_REG!$B64,0)</f>
        <v>105.53671337055665</v>
      </c>
      <c r="J64" s="120"/>
      <c r="K64" s="120">
        <f>VLOOKUP(CONCATENATE($K$52,"_Qu_",hi!$C$61),fpre_reg_dat!$A$2:$CV$4224,FPRE_REG!$B64,0)</f>
        <v>103.84316026526943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VLOOKUP(CONCATENATE($E$52,"_Ja_",hi!$C$61),fpre_reg_dat!$A$2:$CV$4224,FPRE_REG!$L64,0)</f>
        <v>132.19901043640988</v>
      </c>
      <c r="P64" s="120"/>
      <c r="Q64" s="120">
        <f>VLOOKUP(CONCATENATE($G$52,"_Ja_",hi!$C$61),fpre_reg_dat!$A$2:$CV$4224,FPRE_REG!$L64,0)</f>
        <v>142.46514377749335</v>
      </c>
      <c r="R64" s="120"/>
      <c r="S64" s="120">
        <f>VLOOKUP(CONCATENATE($I$52,"_Ja_",hi!$C$61),fpre_reg_dat!$A$2:$CV$4224,FPRE_REG!$L64,0)</f>
        <v>135.0434454801007</v>
      </c>
      <c r="T64" s="120"/>
      <c r="U64" s="120">
        <f>VLOOKUP(CONCATENATE($K$52,"_Ja_",hi!$C$61),fpre_reg_dat!$A$2:$CV$4224,FPRE_REG!$L64,0)</f>
        <v>137.70324555976529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VLOOKUP(CONCATENATE($E$52,"_Qu_",hi!$C$61),fpre_reg_dat!$A$2:$CV$4224,FPRE_REG!$B65,0)</f>
        <v>98.839524671777298</v>
      </c>
      <c r="F65" s="120"/>
      <c r="G65" s="120">
        <f>VLOOKUP(CONCATENATE($G$52,"_Qu_",hi!$C$61),fpre_reg_dat!$A$2:$CV$4224,FPRE_REG!$B65,0)</f>
        <v>103.43393045016465</v>
      </c>
      <c r="H65" s="120"/>
      <c r="I65" s="120">
        <f>VLOOKUP(CONCATENATE($I$52,"_Qu_",hi!$C$61),fpre_reg_dat!$A$2:$CV$4224,FPRE_REG!$B65,0)</f>
        <v>105.60718303705865</v>
      </c>
      <c r="J65" s="120"/>
      <c r="K65" s="120">
        <f>VLOOKUP(CONCATENATE($K$52,"_Qu_",hi!$C$61),fpre_reg_dat!$A$2:$CV$4224,FPRE_REG!$B65,0)</f>
        <v>104.09922938541168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VLOOKUP(CONCATENATE($E$52,"_Ja_",hi!$C$61),fpre_reg_dat!$A$2:$CV$4224,FPRE_REG!$L65,0)</f>
        <v>128.03396658315594</v>
      </c>
      <c r="P65" s="120"/>
      <c r="Q65" s="120">
        <f>VLOOKUP(CONCATENATE($G$52,"_Ja_",hi!$C$61),fpre_reg_dat!$A$2:$CV$4224,FPRE_REG!$L65,0)</f>
        <v>136.45224531752956</v>
      </c>
      <c r="R65" s="120"/>
      <c r="S65" s="120">
        <f>VLOOKUP(CONCATENATE($I$52,"_Ja_",hi!$C$61),fpre_reg_dat!$A$2:$CV$4224,FPRE_REG!$L65,0)</f>
        <v>134.56769110741448</v>
      </c>
      <c r="T65" s="120"/>
      <c r="U65" s="120">
        <f>VLOOKUP(CONCATENATE($K$52,"_Ja_",hi!$C$61),fpre_reg_dat!$A$2:$CV$4224,FPRE_REG!$L65,0)</f>
        <v>134.6505454324942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VLOOKUP(CONCATENATE($E$52,"_Qu_",hi!$C$61),fpre_reg_dat!$A$2:$CV$4224,FPRE_REG!$B66,0)</f>
        <v>98.51241972484452</v>
      </c>
      <c r="F66" s="120"/>
      <c r="G66" s="120">
        <f>VLOOKUP(CONCATENATE($G$52,"_Qu_",hi!$C$61),fpre_reg_dat!$A$2:$CV$4224,FPRE_REG!$B66,0)</f>
        <v>103.26026988782611</v>
      </c>
      <c r="H66" s="120"/>
      <c r="I66" s="120">
        <f>VLOOKUP(CONCATENATE($I$52,"_Qu_",hi!$C$61),fpre_reg_dat!$A$2:$CV$4224,FPRE_REG!$B66,0)</f>
        <v>105.67714317469697</v>
      </c>
      <c r="J66" s="120"/>
      <c r="K66" s="120">
        <f>VLOOKUP(CONCATENATE($K$52,"_Qu_",hi!$C$61),fpre_reg_dat!$A$2:$CV$4224,FPRE_REG!$B66,0)</f>
        <v>104.03394572133146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VLOOKUP(CONCATENATE($E$52,"_Ja_",hi!$C$61),fpre_reg_dat!$A$2:$CV$4224,FPRE_REG!$L66,0)</f>
        <v>129.09791552175858</v>
      </c>
      <c r="P66" s="120"/>
      <c r="Q66" s="120">
        <f>VLOOKUP(CONCATENATE($G$52,"_Ja_",hi!$C$61),fpre_reg_dat!$A$2:$CV$4224,FPRE_REG!$L66,0)</f>
        <v>134.53509298535104</v>
      </c>
      <c r="R66" s="120"/>
      <c r="S66" s="120">
        <f>VLOOKUP(CONCATENATE($I$52,"_Ja_",hi!$C$61),fpre_reg_dat!$A$2:$CV$4224,FPRE_REG!$L66,0)</f>
        <v>132.05777949887025</v>
      </c>
      <c r="T66" s="120"/>
      <c r="U66" s="120">
        <f>VLOOKUP(CONCATENATE($K$52,"_Ja_",hi!$C$61),fpre_reg_dat!$A$2:$CV$4224,FPRE_REG!$L66,0)</f>
        <v>132.74062173725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VLOOKUP(CONCATENATE($E$52,"_Qu_",hi!$C$61),fpre_reg_dat!$A$2:$CV$4224,FPRE_REG!$B67,0)</f>
        <v>98.722688944813271</v>
      </c>
      <c r="F67" s="120"/>
      <c r="G67" s="120">
        <f>VLOOKUP(CONCATENATE($G$52,"_Qu_",hi!$C$61),fpre_reg_dat!$A$2:$CV$4224,FPRE_REG!$B67,0)</f>
        <v>103.56602186367722</v>
      </c>
      <c r="H67" s="120"/>
      <c r="I67" s="120">
        <f>VLOOKUP(CONCATENATE($I$52,"_Qu_",hi!$C$61),fpre_reg_dat!$A$2:$CV$4224,FPRE_REG!$B67,0)</f>
        <v>106.11069433989742</v>
      </c>
      <c r="J67" s="120"/>
      <c r="K67" s="120">
        <f>VLOOKUP(CONCATENATE($K$52,"_Qu_",hi!$C$61),fpre_reg_dat!$A$2:$CV$4224,FPRE_REG!$B67,0)</f>
        <v>104.39514937523722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VLOOKUP(CONCATENATE($E$52,"_Ja_",hi!$C$61),fpre_reg_dat!$A$2:$CV$4224,FPRE_REG!$L67,0)</f>
        <v>126.91597215077157</v>
      </c>
      <c r="P67" s="120"/>
      <c r="Q67" s="120">
        <f>VLOOKUP(CONCATENATE($G$52,"_Ja_",hi!$C$61),fpre_reg_dat!$A$2:$CV$4224,FPRE_REG!$L67,0)</f>
        <v>132.81905829200349</v>
      </c>
      <c r="R67" s="120"/>
      <c r="S67" s="120">
        <f>VLOOKUP(CONCATENATE($I$52,"_Ja_",hi!$C$61),fpre_reg_dat!$A$2:$CV$4224,FPRE_REG!$L67,0)</f>
        <v>123.57882839235566</v>
      </c>
      <c r="T67" s="120"/>
      <c r="U67" s="120">
        <f>VLOOKUP(CONCATENATE($K$52,"_Ja_",hi!$C$61),fpre_reg_dat!$A$2:$CV$4224,FPRE_REG!$L67,0)</f>
        <v>127.59169303186559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VLOOKUP(CONCATENATE($E$52,"_Qu_",hi!$C$61),fpre_reg_dat!$A$2:$CV$4224,FPRE_REG!$B68,0)</f>
        <v>99.322129103671216</v>
      </c>
      <c r="F68" s="120"/>
      <c r="G68" s="120">
        <f>VLOOKUP(CONCATENATE($G$52,"_Qu_",hi!$C$61),fpre_reg_dat!$A$2:$CV$4224,FPRE_REG!$B68,0)</f>
        <v>104.22372111564144</v>
      </c>
      <c r="H68" s="120"/>
      <c r="I68" s="120">
        <f>VLOOKUP(CONCATENATE($I$52,"_Qu_",hi!$C$61),fpre_reg_dat!$A$2:$CV$4224,FPRE_REG!$B68,0)</f>
        <v>106.7808894279179</v>
      </c>
      <c r="J68" s="120"/>
      <c r="K68" s="120">
        <f>VLOOKUP(CONCATENATE($K$52,"_Qu_",hi!$C$61),fpre_reg_dat!$A$2:$CV$4224,FPRE_REG!$B68,0)</f>
        <v>105.05369773795108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VLOOKUP(CONCATENATE($E$52,"_Ja_",hi!$C$61),fpre_reg_dat!$A$2:$CV$4224,FPRE_REG!$L68,0)</f>
        <v>122.3456809189001</v>
      </c>
      <c r="P68" s="120"/>
      <c r="Q68" s="120">
        <f>VLOOKUP(CONCATENATE($G$52,"_Ja_",hi!$C$61),fpre_reg_dat!$A$2:$CV$4224,FPRE_REG!$L68,0)</f>
        <v>129.88254418751131</v>
      </c>
      <c r="R68" s="120"/>
      <c r="S68" s="120">
        <f>VLOOKUP(CONCATENATE($I$52,"_Ja_",hi!$C$61),fpre_reg_dat!$A$2:$CV$4224,FPRE_REG!$L68,0)</f>
        <v>118.35700360900788</v>
      </c>
      <c r="T68" s="120"/>
      <c r="U68" s="120">
        <f>VLOOKUP(CONCATENATE($K$52,"_Ja_",hi!$C$61),fpre_reg_dat!$A$2:$CV$4224,FPRE_REG!$L68,0)</f>
        <v>123.34461515770867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VLOOKUP(CONCATENATE($E$52,"_Qu_",hi!$C$61),fpre_reg_dat!$A$2:$CV$4224,FPRE_REG!$B69,0)</f>
        <v>101.88600606625488</v>
      </c>
      <c r="F69" s="120"/>
      <c r="G69" s="120">
        <f>VLOOKUP(CONCATENATE($G$52,"_Qu_",hi!$C$61),fpre_reg_dat!$A$2:$CV$4224,FPRE_REG!$B69,0)</f>
        <v>106.87123555305324</v>
      </c>
      <c r="H69" s="120"/>
      <c r="I69" s="120">
        <f>VLOOKUP(CONCATENATE($I$52,"_Qu_",hi!$C$61),fpre_reg_dat!$A$2:$CV$4224,FPRE_REG!$B69,0)</f>
        <v>110.42326731725937</v>
      </c>
      <c r="J69" s="120"/>
      <c r="K69" s="120">
        <f>VLOOKUP(CONCATENATE($K$52,"_Qu_",hi!$C$61),fpre_reg_dat!$A$2:$CV$4224,FPRE_REG!$B69,0)</f>
        <v>108.19453783639345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VLOOKUP(CONCATENATE($E$52,"_Ja_",hi!$C$61),fpre_reg_dat!$A$2:$CV$4224,FPRE_REG!$L69,0)</f>
        <v>118.60508298053728</v>
      </c>
      <c r="P69" s="120"/>
      <c r="Q69" s="120">
        <f>VLOOKUP(CONCATENATE($G$52,"_Ja_",hi!$C$61),fpre_reg_dat!$A$2:$CV$4224,FPRE_REG!$L69,0)</f>
        <v>130.46115904195679</v>
      </c>
      <c r="R69" s="120"/>
      <c r="S69" s="120">
        <f>VLOOKUP(CONCATENATE($I$52,"_Ja_",hi!$C$61),fpre_reg_dat!$A$2:$CV$4224,FPRE_REG!$L69,0)</f>
        <v>118.56256214540635</v>
      </c>
      <c r="T69" s="120"/>
      <c r="U69" s="120">
        <f>VLOOKUP(CONCATENATE($K$52,"_Ja_",hi!$C$61),fpre_reg_dat!$A$2:$CV$4224,FPRE_REG!$L69,0)</f>
        <v>123.29609831433257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VLOOKUP(CONCATENATE($E$52,"_Qu_",hi!$C$61),fpre_reg_dat!$A$2:$CV$4224,FPRE_REG!$B70,0)</f>
        <v>102.52936462475992</v>
      </c>
      <c r="F70" s="120"/>
      <c r="G70" s="120">
        <f>VLOOKUP(CONCATENATE($G$52,"_Qu_",hi!$C$61),fpre_reg_dat!$A$2:$CV$4224,FPRE_REG!$B70,0)</f>
        <v>107.7773213777871</v>
      </c>
      <c r="H70" s="120"/>
      <c r="I70" s="120">
        <f>VLOOKUP(CONCATENATE($I$52,"_Qu_",hi!$C$61),fpre_reg_dat!$A$2:$CV$4224,FPRE_REG!$B70,0)</f>
        <v>111.65461725403941</v>
      </c>
      <c r="J70" s="120"/>
      <c r="K70" s="120">
        <f>VLOOKUP(CONCATENATE($K$52,"_Qu_",hi!$C$61),fpre_reg_dat!$A$2:$CV$4224,FPRE_REG!$B70,0)</f>
        <v>109.23991227410423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VLOOKUP(CONCATENATE($E$52,"_Ja_",hi!$C$61),fpre_reg_dat!$A$2:$CV$4224,FPRE_REG!$L70,0)</f>
        <v>113.23566300387766</v>
      </c>
      <c r="P70" s="120"/>
      <c r="Q70" s="120">
        <f>VLOOKUP(CONCATENATE($G$52,"_Ja_",hi!$C$61),fpre_reg_dat!$A$2:$CV$4224,FPRE_REG!$L70,0)</f>
        <v>125.23467464033385</v>
      </c>
      <c r="R70" s="120"/>
      <c r="S70" s="120">
        <f>VLOOKUP(CONCATENATE($I$52,"_Ja_",hi!$C$61),fpre_reg_dat!$A$2:$CV$4224,FPRE_REG!$L70,0)</f>
        <v>119.39701742129742</v>
      </c>
      <c r="T70" s="120"/>
      <c r="U70" s="120">
        <f>VLOOKUP(CONCATENATE($K$52,"_Ja_",hi!$C$61),fpre_reg_dat!$A$2:$CV$4224,FPRE_REG!$L70,0)</f>
        <v>121.08903372542767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VLOOKUP(CONCATENATE($E$52,"_Qu_",hi!$C$61),fpre_reg_dat!$A$2:$CV$4224,FPRE_REG!$B71,0)</f>
        <v>104.26685873676618</v>
      </c>
      <c r="F71" s="120"/>
      <c r="G71" s="120">
        <f>VLOOKUP(CONCATENATE($G$52,"_Qu_",hi!$C$61),fpre_reg_dat!$A$2:$CV$4224,FPRE_REG!$B71,0)</f>
        <v>109.81933723321747</v>
      </c>
      <c r="H71" s="120"/>
      <c r="I71" s="120">
        <f>VLOOKUP(CONCATENATE($I$52,"_Qu_",hi!$C$61),fpre_reg_dat!$A$2:$CV$4224,FPRE_REG!$B71,0)</f>
        <v>112.6866581232362</v>
      </c>
      <c r="J71" s="120"/>
      <c r="K71" s="120">
        <f>VLOOKUP(CONCATENATE($K$52,"_Qu_",hi!$C$61),fpre_reg_dat!$A$2:$CV$4224,FPRE_REG!$B71,0)</f>
        <v>110.74470943690409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VLOOKUP(CONCATENATE($E$52,"_Ja_",hi!$C$61),fpre_reg_dat!$A$2:$CV$4224,FPRE_REG!$L71,0)</f>
        <v>107.73722714242318</v>
      </c>
      <c r="P71" s="120"/>
      <c r="Q71" s="120">
        <f>VLOOKUP(CONCATENATE($G$52,"_Ja_",hi!$C$61),fpre_reg_dat!$A$2:$CV$4224,FPRE_REG!$L71,0)</f>
        <v>119.05001637386631</v>
      </c>
      <c r="R71" s="120"/>
      <c r="S71" s="120">
        <f>VLOOKUP(CONCATENATE($I$52,"_Ja_",hi!$C$61),fpre_reg_dat!$A$2:$CV$4224,FPRE_REG!$L71,0)</f>
        <v>114.93221056092038</v>
      </c>
      <c r="T71" s="120"/>
      <c r="U71" s="120">
        <f>VLOOKUP(CONCATENATE($K$52,"_Ja_",hi!$C$61),fpre_reg_dat!$A$2:$CV$4224,FPRE_REG!$L71,0)</f>
        <v>115.83526823122622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VLOOKUP(CONCATENATE($E$52,"_Qu_",hi!$C$61),fpre_reg_dat!$A$2:$CV$4224,FPRE_REG!$B72,0)</f>
        <v>104.65197466700505</v>
      </c>
      <c r="F72" s="120"/>
      <c r="G72" s="120">
        <f>VLOOKUP(CONCATENATE($G$52,"_Qu_",hi!$C$61),fpre_reg_dat!$A$2:$CV$4224,FPRE_REG!$B72,0)</f>
        <v>110.61482953736603</v>
      </c>
      <c r="H72" s="120"/>
      <c r="I72" s="120">
        <f>VLOOKUP(CONCATENATE($I$52,"_Qu_",hi!$C$61),fpre_reg_dat!$A$2:$CV$4224,FPRE_REG!$B72,0)</f>
        <v>112.85814410325034</v>
      </c>
      <c r="J72" s="120"/>
      <c r="K72" s="120">
        <f>VLOOKUP(CONCATENATE($K$52,"_Qu_",hi!$C$61),fpre_reg_dat!$A$2:$CV$4224,FPRE_REG!$B72,0)</f>
        <v>111.1875131443997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VLOOKUP(CONCATENATE($E$52,"_Ja_",hi!$C$61),fpre_reg_dat!$A$2:$CV$4224,FPRE_REG!$L72,0)</f>
        <v>107.24565970924107</v>
      </c>
      <c r="P72" s="120"/>
      <c r="Q72" s="120">
        <f>VLOOKUP(CONCATENATE($G$52,"_Ja_",hi!$C$61),fpre_reg_dat!$A$2:$CV$4224,FPRE_REG!$L72,0)</f>
        <v>120.01850810937775</v>
      </c>
      <c r="R72" s="120"/>
      <c r="S72" s="120">
        <f>VLOOKUP(CONCATENATE($I$52,"_Ja_",hi!$C$61),fpre_reg_dat!$A$2:$CV$4224,FPRE_REG!$L72,0)</f>
        <v>119.69859974361383</v>
      </c>
      <c r="T72" s="120"/>
      <c r="U72" s="120">
        <f>VLOOKUP(CONCATENATE($K$52,"_Ja_",hi!$C$61),fpre_reg_dat!$A$2:$CV$4224,FPRE_REG!$L72,0)</f>
        <v>118.5560491539128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VLOOKUP(CONCATENATE($E$52,"_Qu_",hi!$C$61),fpre_reg_dat!$A$2:$CV$4224,FPRE_REG!$B73,0)</f>
        <v>107.33177730780375</v>
      </c>
      <c r="F73" s="120"/>
      <c r="G73" s="120">
        <f>VLOOKUP(CONCATENATE($G$52,"_Qu_",hi!$C$61),fpre_reg_dat!$A$2:$CV$4224,FPRE_REG!$B73,0)</f>
        <v>113.1061254132004</v>
      </c>
      <c r="H73" s="120"/>
      <c r="I73" s="120">
        <f>VLOOKUP(CONCATENATE($I$52,"_Qu_",hi!$C$61),fpre_reg_dat!$A$2:$CV$4224,FPRE_REG!$B73,0)</f>
        <v>114.22892528152953</v>
      </c>
      <c r="J73" s="120"/>
      <c r="K73" s="120">
        <f>VLOOKUP(CONCATENATE($K$52,"_Qu_",hi!$C$61),fpre_reg_dat!$A$2:$CV$4224,FPRE_REG!$B73,0)</f>
        <v>113.13199101698395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VLOOKUP(CONCATENATE($E$52,"_Ja_",hi!$C$61),fpre_reg_dat!$A$2:$CV$4224,FPRE_REG!$L73,0)</f>
        <v>106.16966889881489</v>
      </c>
      <c r="P73" s="120"/>
      <c r="Q73" s="120">
        <f>VLOOKUP(CONCATENATE($G$52,"_Ja_",hi!$C$61),fpre_reg_dat!$A$2:$CV$4224,FPRE_REG!$L73,0)</f>
        <v>121.48702757694032</v>
      </c>
      <c r="R73" s="120"/>
      <c r="S73" s="120">
        <f>VLOOKUP(CONCATENATE($I$52,"_Ja_",hi!$C$61),fpre_reg_dat!$A$2:$CV$4224,FPRE_REG!$L73,0)</f>
        <v>122.46060298671742</v>
      </c>
      <c r="T73" s="120"/>
      <c r="U73" s="120">
        <f>VLOOKUP(CONCATENATE($K$52,"_Ja_",hi!$C$61),fpre_reg_dat!$A$2:$CV$4224,FPRE_REG!$L73,0)</f>
        <v>120.41262440651039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VLOOKUP(CONCATENATE($E$52,"_Qu_",hi!$C$61),fpre_reg_dat!$A$2:$CV$4224,FPRE_REG!$B74,0)</f>
        <v>106.68247560599666</v>
      </c>
      <c r="F74" s="120"/>
      <c r="G74" s="120">
        <f>VLOOKUP(CONCATENATE($G$52,"_Qu_",hi!$C$61),fpre_reg_dat!$A$2:$CV$4224,FPRE_REG!$B74,0)</f>
        <v>112.50220359145912</v>
      </c>
      <c r="H74" s="120"/>
      <c r="I74" s="120">
        <f>VLOOKUP(CONCATENATE($I$52,"_Qu_",hi!$C$61),fpre_reg_dat!$A$2:$CV$4224,FPRE_REG!$B74,0)</f>
        <v>113.73792460423881</v>
      </c>
      <c r="J74" s="120"/>
      <c r="K74" s="120">
        <f>VLOOKUP(CONCATENATE($K$52,"_Qu_",hi!$C$61),fpre_reg_dat!$A$2:$CV$4224,FPRE_REG!$B74,0)</f>
        <v>112.5807094168071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VLOOKUP(CONCATENATE($E$52,"_Ja_",hi!$C$61),fpre_reg_dat!$A$2:$CV$4224,FPRE_REG!$L74,0)</f>
        <v>106.47890205073432</v>
      </c>
      <c r="P74" s="120"/>
      <c r="Q74" s="120">
        <f>VLOOKUP(CONCATENATE($G$52,"_Ja_",hi!$C$61),fpre_reg_dat!$A$2:$CV$4224,FPRE_REG!$L74,0)</f>
        <v>123.39497584767274</v>
      </c>
      <c r="R74" s="120"/>
      <c r="S74" s="120">
        <f>VLOOKUP(CONCATENATE($I$52,"_Ja_",hi!$C$61),fpre_reg_dat!$A$2:$CV$4224,FPRE_REG!$L74,0)</f>
        <v>125.38963769336908</v>
      </c>
      <c r="T74" s="120"/>
      <c r="U74" s="120">
        <f>VLOOKUP(CONCATENATE($K$52,"_Ja_",hi!$C$61),fpre_reg_dat!$A$2:$CV$4224,FPRE_REG!$L74,0)</f>
        <v>122.66870464005959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VLOOKUP(CONCATENATE($E$52,"_Qu_",hi!$C$61),fpre_reg_dat!$A$2:$CV$4224,FPRE_REG!$B75,0)</f>
        <v>107.45227516566929</v>
      </c>
      <c r="F75" s="120"/>
      <c r="G75" s="120">
        <f>VLOOKUP(CONCATENATE($G$52,"_Qu_",hi!$C$61),fpre_reg_dat!$A$2:$CV$4224,FPRE_REG!$B75,0)</f>
        <v>113.16736455419996</v>
      </c>
      <c r="H75" s="120"/>
      <c r="I75" s="120">
        <f>VLOOKUP(CONCATENATE($I$52,"_Qu_",hi!$C$61),fpre_reg_dat!$A$2:$CV$4224,FPRE_REG!$B75,0)</f>
        <v>116.25060936804137</v>
      </c>
      <c r="J75" s="120"/>
      <c r="K75" s="120">
        <f>VLOOKUP(CONCATENATE($K$52,"_Qu_",hi!$C$61),fpre_reg_dat!$A$2:$CV$4224,FPRE_REG!$B75,0)</f>
        <v>114.18630515690597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VLOOKUP(CONCATENATE($E$52,"_Ja_",hi!$C$61),fpre_reg_dat!$A$2:$CV$4224,FPRE_REG!$L75,0)</f>
        <v>111.30938948478905</v>
      </c>
      <c r="P75" s="120"/>
      <c r="Q75" s="120">
        <f>VLOOKUP(CONCATENATE($G$52,"_Ja_",hi!$C$61),fpre_reg_dat!$A$2:$CV$4224,FPRE_REG!$L75,0)</f>
        <v>129.52738712432244</v>
      </c>
      <c r="R75" s="120"/>
      <c r="S75" s="120">
        <f>VLOOKUP(CONCATENATE($I$52,"_Ja_",hi!$C$61),fpre_reg_dat!$A$2:$CV$4224,FPRE_REG!$L75,0)</f>
        <v>132.32068394362588</v>
      </c>
      <c r="T75" s="120"/>
      <c r="U75" s="120">
        <f>VLOOKUP(CONCATENATE($K$52,"_Ja_",hi!$C$61),fpre_reg_dat!$A$2:$CV$4224,FPRE_REG!$L75,0)</f>
        <v>129.0681536398379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VLOOKUP(CONCATENATE($E$52,"_Qu_",hi!$C$61),fpre_reg_dat!$A$2:$CV$4224,FPRE_REG!$B76,0)</f>
        <v>107.02682009014615</v>
      </c>
      <c r="F76" s="120"/>
      <c r="G76" s="120">
        <f>VLOOKUP(CONCATENATE($G$52,"_Qu_",hi!$C$61),fpre_reg_dat!$A$2:$CV$4224,FPRE_REG!$B76,0)</f>
        <v>113.02716465628986</v>
      </c>
      <c r="H76" s="120"/>
      <c r="I76" s="120">
        <f>VLOOKUP(CONCATENATE($I$52,"_Qu_",hi!$C$61),fpre_reg_dat!$A$2:$CV$4224,FPRE_REG!$B76,0)</f>
        <v>118.94820557747173</v>
      </c>
      <c r="J76" s="120"/>
      <c r="K76" s="120">
        <f>VLOOKUP(CONCATENATE($K$52,"_Qu_",hi!$C$61),fpre_reg_dat!$A$2:$CV$4224,FPRE_REG!$B76,0)</f>
        <v>115.44892749895257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VLOOKUP(CONCATENATE($E$52,"_Ja_",hi!$C$61),fpre_reg_dat!$A$2:$CV$4224,FPRE_REG!$L76,0)</f>
        <v>115.39169154294228</v>
      </c>
      <c r="P76" s="120"/>
      <c r="Q76" s="120">
        <f>VLOOKUP(CONCATENATE($G$52,"_Ja_",hi!$C$61),fpre_reg_dat!$A$2:$CV$4224,FPRE_REG!$L76,0)</f>
        <v>134.50509646084922</v>
      </c>
      <c r="R76" s="120"/>
      <c r="S76" s="120">
        <f>VLOOKUP(CONCATENATE($I$52,"_Ja_",hi!$C$61),fpre_reg_dat!$A$2:$CV$4224,FPRE_REG!$L76,0)</f>
        <v>136.91530692537407</v>
      </c>
      <c r="T76" s="120"/>
      <c r="U76" s="120">
        <f>VLOOKUP(CONCATENATE($K$52,"_Ja_",hi!$C$61),fpre_reg_dat!$A$2:$CV$4224,FPRE_REG!$L76,0)</f>
        <v>133.7628014148971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VLOOKUP(CONCATENATE($E$52,"_Qu_",hi!$C$61),fpre_reg_dat!$A$2:$CV$4224,FPRE_REG!$B77,0)</f>
        <v>109.30349509526019</v>
      </c>
      <c r="F77" s="120"/>
      <c r="G77" s="120">
        <f>VLOOKUP(CONCATENATE($G$52,"_Qu_",hi!$C$61),fpre_reg_dat!$A$2:$CV$4224,FPRE_REG!$B77,0)</f>
        <v>114.9884666704781</v>
      </c>
      <c r="H77" s="120"/>
      <c r="I77" s="120">
        <f>VLOOKUP(CONCATENATE($I$52,"_Qu_",hi!$C$61),fpre_reg_dat!$A$2:$CV$4224,FPRE_REG!$B77,0)</f>
        <v>122.85496965127251</v>
      </c>
      <c r="J77" s="120"/>
      <c r="K77" s="120">
        <f>VLOOKUP(CONCATENATE($K$52,"_Qu_",hi!$C$61),fpre_reg_dat!$A$2:$CV$4224,FPRE_REG!$B77,0)</f>
        <v>118.41969594198557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VLOOKUP(CONCATENATE($E$52,"_Ja_",hi!$C$61),fpre_reg_dat!$A$2:$CV$4224,FPRE_REG!$L77,0)</f>
        <v>118.99267984443391</v>
      </c>
      <c r="P77" s="120"/>
      <c r="Q77" s="120">
        <f>VLOOKUP(CONCATENATE($G$52,"_Ja_",hi!$C$61),fpre_reg_dat!$A$2:$CV$4224,FPRE_REG!$L77,0)</f>
        <v>138.18568450760145</v>
      </c>
      <c r="R77" s="120"/>
      <c r="S77" s="120">
        <f>VLOOKUP(CONCATENATE($I$52,"_Ja_",hi!$C$61),fpre_reg_dat!$A$2:$CV$4224,FPRE_REG!$L77,0)</f>
        <v>152.30119147337408</v>
      </c>
      <c r="T77" s="120"/>
      <c r="U77" s="120">
        <f>VLOOKUP(CONCATENATE($K$52,"_Ja_",hi!$C$61),fpre_reg_dat!$A$2:$CV$4224,FPRE_REG!$L77,0)</f>
        <v>143.29472688846437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VLOOKUP(CONCATENATE($E$52,"_Qu_",hi!$C$61),fpre_reg_dat!$A$2:$CV$4224,FPRE_REG!$B78,0)</f>
        <v>109.81099831285243</v>
      </c>
      <c r="F78" s="120"/>
      <c r="G78" s="120">
        <f>VLOOKUP(CONCATENATE($G$52,"_Qu_",hi!$C$61),fpre_reg_dat!$A$2:$CV$4224,FPRE_REG!$B78,0)</f>
        <v>115.40119145441179</v>
      </c>
      <c r="H78" s="120"/>
      <c r="I78" s="120">
        <f>VLOOKUP(CONCATENATE($I$52,"_Qu_",hi!$C$61),fpre_reg_dat!$A$2:$CV$4224,FPRE_REG!$B78,0)</f>
        <v>127.16320731148191</v>
      </c>
      <c r="J78" s="120"/>
      <c r="K78" s="120">
        <f>VLOOKUP(CONCATENATE($K$52,"_Qu_",hi!$C$61),fpre_reg_dat!$A$2:$CV$4224,FPRE_REG!$B78,0)</f>
        <v>120.80356868173958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VLOOKUP(CONCATENATE($E$52,"_Ja_",hi!$C$61),fpre_reg_dat!$A$2:$CV$4224,FPRE_REG!$L78,0)</f>
        <v>123.30564827127984</v>
      </c>
      <c r="P78" s="120"/>
      <c r="Q78" s="120">
        <f>VLOOKUP(CONCATENATE($G$52,"_Ja_",hi!$C$61),fpre_reg_dat!$A$2:$CV$4224,FPRE_REG!$L78,0)</f>
        <v>144.71935886679137</v>
      </c>
      <c r="R78" s="120"/>
      <c r="S78" s="120">
        <f>VLOOKUP(CONCATENATE($I$52,"_Ja_",hi!$C$61),fpre_reg_dat!$A$2:$CV$4224,FPRE_REG!$L78,0)</f>
        <v>165.30700276122852</v>
      </c>
      <c r="T78" s="120"/>
      <c r="U78" s="120">
        <f>VLOOKUP(CONCATENATE($K$52,"_Ja_",hi!$C$61),fpre_reg_dat!$A$2:$CV$4224,FPRE_REG!$L78,0)</f>
        <v>152.84180941605001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VLOOKUP(CONCATENATE($E$52,"_Qu_",hi!$C$61),fpre_reg_dat!$A$2:$CV$4224,FPRE_REG!$B79,0)</f>
        <v>111.49692877000248</v>
      </c>
      <c r="F79" s="120"/>
      <c r="G79" s="120">
        <f>VLOOKUP(CONCATENATE($G$52,"_Qu_",hi!$C$61),fpre_reg_dat!$A$2:$CV$4224,FPRE_REG!$B79,0)</f>
        <v>116.83907211808284</v>
      </c>
      <c r="H79" s="120"/>
      <c r="I79" s="120">
        <f>VLOOKUP(CONCATENATE($I$52,"_Qu_",hi!$C$61),fpre_reg_dat!$A$2:$CV$4224,FPRE_REG!$B79,0)</f>
        <v>131.7960866139081</v>
      </c>
      <c r="J79" s="120"/>
      <c r="K79" s="120">
        <f>VLOOKUP(CONCATENATE($K$52,"_Qu_",hi!$C$61),fpre_reg_dat!$A$2:$CV$4224,FPRE_REG!$B79,0)</f>
        <v>123.87405296727113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VLOOKUP(CONCATENATE($E$52,"_Ja_",hi!$C$61),fpre_reg_dat!$A$2:$CV$4224,FPRE_REG!$L79,0)</f>
        <v>129.92396459493975</v>
      </c>
      <c r="P79" s="120"/>
      <c r="Q79" s="120">
        <f>VLOOKUP(CONCATENATE($G$52,"_Ja_",hi!$C$61),fpre_reg_dat!$A$2:$CV$4224,FPRE_REG!$L79,0)</f>
        <v>151.93996136585051</v>
      </c>
      <c r="R79" s="120"/>
      <c r="S79" s="120">
        <f>VLOOKUP(CONCATENATE($I$52,"_Ja_",hi!$C$61),fpre_reg_dat!$A$2:$CV$4224,FPRE_REG!$L79,0)</f>
        <v>174.00135395551334</v>
      </c>
      <c r="T79" s="120"/>
      <c r="U79" s="120">
        <f>VLOOKUP(CONCATENATE($K$52,"_Ja_",hi!$C$61),fpre_reg_dat!$A$2:$CV$4224,FPRE_REG!$L79,0)</f>
        <v>160.73873400366298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VLOOKUP(CONCATENATE($E$52,"_Qu_",hi!$C$61),fpre_reg_dat!$A$2:$CV$4224,FPRE_REG!$B80,0)</f>
        <v>111.25376856867241</v>
      </c>
      <c r="F80" s="120"/>
      <c r="G80" s="120">
        <f>VLOOKUP(CONCATENATE($G$52,"_Qu_",hi!$C$61),fpre_reg_dat!$A$2:$CV$4224,FPRE_REG!$B80,0)</f>
        <v>116.93722976675578</v>
      </c>
      <c r="H80" s="120"/>
      <c r="I80" s="120">
        <f>VLOOKUP(CONCATENATE($I$52,"_Qu_",hi!$C$61),fpre_reg_dat!$A$2:$CV$4224,FPRE_REG!$B80,0)</f>
        <v>133.39973394817184</v>
      </c>
      <c r="J80" s="120"/>
      <c r="K80" s="120">
        <f>VLOOKUP(CONCATENATE($K$52,"_Qu_",hi!$C$61),fpre_reg_dat!$A$2:$CV$4224,FPRE_REG!$B80,0)</f>
        <v>124.69866919402138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VLOOKUP(CONCATENATE($E$52,"_Ja_",hi!$C$61),fpre_reg_dat!$A$2:$CV$4224,FPRE_REG!$L80,0)</f>
        <v>141.09914809628572</v>
      </c>
      <c r="P80" s="120"/>
      <c r="Q80" s="120">
        <f>VLOOKUP(CONCATENATE($G$52,"_Ja_",hi!$C$61),fpre_reg_dat!$A$2:$CV$4224,FPRE_REG!$L80,0)</f>
        <v>160.48653850266709</v>
      </c>
      <c r="R80" s="120"/>
      <c r="S80" s="120">
        <f>VLOOKUP(CONCATENATE($I$52,"_Ja_",hi!$C$61),fpre_reg_dat!$A$2:$CV$4224,FPRE_REG!$L80,0)</f>
        <v>184.98923458423661</v>
      </c>
      <c r="T80" s="120"/>
      <c r="U80" s="120">
        <f>VLOOKUP(CONCATENATE($K$52,"_Ja_",hi!$C$61),fpre_reg_dat!$A$2:$CV$4224,FPRE_REG!$L80,0)</f>
        <v>170.77539473075473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VLOOKUP(CONCATENATE($E$52,"_Qu_",hi!$C$61),fpre_reg_dat!$A$2:$CV$4224,FPRE_REG!$B81,0)</f>
        <v>111.8646099234906</v>
      </c>
      <c r="F81" s="120"/>
      <c r="G81" s="120">
        <f>VLOOKUP(CONCATENATE($G$52,"_Qu_",hi!$C$61),fpre_reg_dat!$A$2:$CV$4224,FPRE_REG!$B81,0)</f>
        <v>118.17814530980711</v>
      </c>
      <c r="H81" s="120"/>
      <c r="I81" s="120">
        <f>VLOOKUP(CONCATENATE($I$52,"_Qu_",hi!$C$61),fpre_reg_dat!$A$2:$CV$4224,FPRE_REG!$B81,0)</f>
        <v>135.17075932288719</v>
      </c>
      <c r="J81" s="120"/>
      <c r="K81" s="120">
        <f>VLOOKUP(CONCATENATE($K$52,"_Qu_",hi!$C$61),fpre_reg_dat!$A$2:$CV$4224,FPRE_REG!$B81,0)</f>
        <v>126.14772482792176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VLOOKUP(CONCATENATE($E$52,"_Ja_",hi!$C$61),fpre_reg_dat!$A$2:$CV$4224,FPRE_REG!$L81,0)</f>
        <v>148.52198942977759</v>
      </c>
      <c r="P81" s="120"/>
      <c r="Q81" s="120">
        <f>VLOOKUP(CONCATENATE($G$52,"_Ja_",hi!$C$61),fpre_reg_dat!$A$2:$CV$4224,FPRE_REG!$L81,0)</f>
        <v>168.50227942021326</v>
      </c>
      <c r="R81" s="120"/>
      <c r="S81" s="120">
        <f>VLOOKUP(CONCATENATE($I$52,"_Ja_",hi!$C$61),fpre_reg_dat!$A$2:$CV$4224,FPRE_REG!$L81,0)</f>
        <v>194.08831470115859</v>
      </c>
      <c r="T81" s="120"/>
      <c r="U81" s="120">
        <f>VLOOKUP(CONCATENATE($K$52,"_Ja_",hi!$C$61),fpre_reg_dat!$A$2:$CV$4224,FPRE_REG!$L81,0)</f>
        <v>179.27298307103965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VLOOKUP(CONCATENATE($E$52,"_Qu_",hi!$C$61),fpre_reg_dat!$A$2:$CV$4224,FPRE_REG!$B82,0)</f>
        <v>113.89699762042046</v>
      </c>
      <c r="F82" s="120"/>
      <c r="G82" s="120">
        <f>VLOOKUP(CONCATENATE($G$52,"_Qu_",hi!$C$61),fpre_reg_dat!$A$2:$CV$4224,FPRE_REG!$B82,0)</f>
        <v>121.26366675235293</v>
      </c>
      <c r="H82" s="120"/>
      <c r="I82" s="120">
        <f>VLOOKUP(CONCATENATE($I$52,"_Qu_",hi!$C$61),fpre_reg_dat!$A$2:$CV$4224,FPRE_REG!$B82,0)</f>
        <v>138.76303986978195</v>
      </c>
      <c r="J82" s="120"/>
      <c r="K82" s="120">
        <f>VLOOKUP(CONCATENATE($K$52,"_Qu_",hi!$C$61),fpre_reg_dat!$A$2:$CV$4224,FPRE_REG!$B82,0)</f>
        <v>129.39008089298565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VLOOKUP(CONCATENATE($E$52,"_Ja_",hi!$C$61),fpre_reg_dat!$A$2:$CV$4224,FPRE_REG!$L82,0)</f>
        <v>157.71396055980637</v>
      </c>
      <c r="P82" s="120"/>
      <c r="Q82" s="120">
        <f>VLOOKUP(CONCATENATE($G$52,"_Ja_",hi!$C$61),fpre_reg_dat!$A$2:$CV$4224,FPRE_REG!$L82,0)</f>
        <v>187.1780922366039</v>
      </c>
      <c r="R82" s="120"/>
      <c r="S82" s="120">
        <f>VLOOKUP(CONCATENATE($I$52,"_Ja_",hi!$C$61),fpre_reg_dat!$A$2:$CV$4224,FPRE_REG!$L82,0)</f>
        <v>207.15674627460996</v>
      </c>
      <c r="T82" s="120"/>
      <c r="U82" s="120">
        <f>VLOOKUP(CONCATENATE($K$52,"_Ja_",hi!$C$61),fpre_reg_dat!$A$2:$CV$4224,FPRE_REG!$L82,0)</f>
        <v>194.17487340047569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VLOOKUP(CONCATENATE($E$52,"_Qu_",hi!$C$61),fpre_reg_dat!$A$2:$CV$4224,FPRE_REG!$B83,0)</f>
        <v>114.69712554232794</v>
      </c>
      <c r="F83" s="120"/>
      <c r="G83" s="120">
        <f>VLOOKUP(CONCATENATE($G$52,"_Qu_",hi!$C$61),fpre_reg_dat!$A$2:$CV$4224,FPRE_REG!$B83,0)</f>
        <v>122.17285566817932</v>
      </c>
      <c r="H83" s="120"/>
      <c r="I83" s="120">
        <f>VLOOKUP(CONCATENATE($I$52,"_Qu_",hi!$C$61),fpre_reg_dat!$A$2:$CV$4224,FPRE_REG!$B83,0)</f>
        <v>139.99763378247582</v>
      </c>
      <c r="J83" s="120"/>
      <c r="K83" s="120">
        <f>VLOOKUP(CONCATENATE($K$52,"_Qu_",hi!$C$61),fpre_reg_dat!$A$2:$CV$4224,FPRE_REG!$B83,0)</f>
        <v>130.45299243650496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VLOOKUP(CONCATENATE($E$52,"_Ja_",hi!$C$61),fpre_reg_dat!$A$2:$CV$4224,FPRE_REG!$L83,0)</f>
        <v>162.09773273939911</v>
      </c>
      <c r="P83" s="120"/>
      <c r="Q83" s="120">
        <f>VLOOKUP(CONCATENATE($G$52,"_Ja_",hi!$C$61),fpre_reg_dat!$A$2:$CV$4224,FPRE_REG!$L83,0)</f>
        <v>193.44469104665816</v>
      </c>
      <c r="R83" s="120"/>
      <c r="S83" s="120">
        <f>VLOOKUP(CONCATENATE($I$52,"_Ja_",hi!$C$61),fpre_reg_dat!$A$2:$CV$4224,FPRE_REG!$L83,0)</f>
        <v>213.8656448032057</v>
      </c>
      <c r="T83" s="120"/>
      <c r="U83" s="120">
        <f>VLOOKUP(CONCATENATE($K$52,"_Ja_",hi!$C$61),fpre_reg_dat!$A$2:$CV$4224,FPRE_REG!$L83,0)</f>
        <v>200.47090633170134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VLOOKUP(CONCATENATE($E$52,"_Qu_",hi!$C$61),fpre_reg_dat!$A$2:$CV$4224,FPRE_REG!$B84,0)</f>
        <v>117.42215391265948</v>
      </c>
      <c r="F84" s="120"/>
      <c r="G84" s="120">
        <f>VLOOKUP(CONCATENATE($G$52,"_Qu_",hi!$C$61),fpre_reg_dat!$A$2:$CV$4224,FPRE_REG!$B84,0)</f>
        <v>124.49791607136032</v>
      </c>
      <c r="H84" s="120"/>
      <c r="I84" s="120">
        <f>VLOOKUP(CONCATENATE($I$52,"_Qu_",hi!$C$61),fpre_reg_dat!$A$2:$CV$4224,FPRE_REG!$B84,0)</f>
        <v>145.2794365363446</v>
      </c>
      <c r="J84" s="120"/>
      <c r="K84" s="120">
        <f>VLOOKUP(CONCATENATE($K$52,"_Qu_",hi!$C$61),fpre_reg_dat!$A$2:$CV$4224,FPRE_REG!$B84,0)</f>
        <v>134.30483912825849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VLOOKUP(CONCATENATE($E$52,"_Ja_",hi!$C$61),fpre_reg_dat!$A$2:$CV$4224,FPRE_REG!$L84,0)</f>
        <v>170.26030079969331</v>
      </c>
      <c r="P84" s="120"/>
      <c r="Q84" s="120">
        <f>VLOOKUP(CONCATENATE($G$52,"_Ja_",hi!$C$61),fpre_reg_dat!$A$2:$CV$4224,FPRE_REG!$L84,0)</f>
        <v>205.52544530373063</v>
      </c>
      <c r="R84" s="120"/>
      <c r="S84" s="120">
        <f>VLOOKUP(CONCATENATE($I$52,"_Ja_",hi!$C$61),fpre_reg_dat!$A$2:$CV$4224,FPRE_REG!$L84,0)</f>
        <v>229.41947782384472</v>
      </c>
      <c r="T84" s="120"/>
      <c r="U84" s="120">
        <f>VLOOKUP(CONCATENATE($K$52,"_Ja_",hi!$C$61),fpre_reg_dat!$A$2:$CV$4224,FPRE_REG!$L84,0)</f>
        <v>213.89072112210914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VLOOKUP(CONCATENATE($E$52,"_Qu_",hi!$C$61),fpre_reg_dat!$A$2:$CV$4224,FPRE_REG!$B85,0)</f>
        <v>119.04562179751139</v>
      </c>
      <c r="F85" s="120"/>
      <c r="G85" s="120">
        <f>VLOOKUP(CONCATENATE($G$52,"_Qu_",hi!$C$61),fpre_reg_dat!$A$2:$CV$4224,FPRE_REG!$B85,0)</f>
        <v>126.42880116598457</v>
      </c>
      <c r="H85" s="120"/>
      <c r="I85" s="120">
        <f>VLOOKUP(CONCATENATE($I$52,"_Qu_",hi!$C$61),fpre_reg_dat!$A$2:$CV$4224,FPRE_REG!$B85,0)</f>
        <v>144.97332852648773</v>
      </c>
      <c r="J85" s="120"/>
      <c r="K85" s="120">
        <f>VLOOKUP(CONCATENATE($K$52,"_Qu_",hi!$C$61),fpre_reg_dat!$A$2:$CV$4224,FPRE_REG!$B85,0)</f>
        <v>135.08014830077636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VLOOKUP(CONCATENATE($E$52,"_Ja_",hi!$C$61),fpre_reg_dat!$A$2:$CV$4224,FPRE_REG!$L85,0)</f>
        <v>188.75464488993964</v>
      </c>
      <c r="P85" s="120"/>
      <c r="Q85" s="120">
        <f>VLOOKUP(CONCATENATE($G$52,"_Ja_",hi!$C$61),fpre_reg_dat!$A$2:$CV$4224,FPRE_REG!$L85,0)</f>
        <v>225.47665530598465</v>
      </c>
      <c r="R85" s="120"/>
      <c r="S85" s="120">
        <f>VLOOKUP(CONCATENATE($I$52,"_Ja_",hi!$C$61),fpre_reg_dat!$A$2:$CV$4224,FPRE_REG!$L85,0)</f>
        <v>247.65283884112512</v>
      </c>
      <c r="T85" s="120"/>
      <c r="U85" s="120">
        <f>VLOOKUP(CONCATENATE($K$52,"_Ja_",hi!$C$61),fpre_reg_dat!$A$2:$CV$4224,FPRE_REG!$L85,0)</f>
        <v>232.71506342091078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VLOOKUP(CONCATENATE($E$52,"_Qu_",hi!$C$61),fpre_reg_dat!$A$2:$CV$4224,FPRE_REG!$B86,0)</f>
        <v>120.57803861019416</v>
      </c>
      <c r="F86" s="120"/>
      <c r="G86" s="120">
        <f>VLOOKUP(CONCATENATE($G$52,"_Qu_",hi!$C$61),fpre_reg_dat!$A$2:$CV$4224,FPRE_REG!$B86,0)</f>
        <v>127.51800968929456</v>
      </c>
      <c r="H86" s="120"/>
      <c r="I86" s="120">
        <f>VLOOKUP(CONCATENATE($I$52,"_Qu_",hi!$C$61),fpre_reg_dat!$A$2:$CV$4224,FPRE_REG!$B86,0)</f>
        <v>146.55736653110691</v>
      </c>
      <c r="J86" s="120"/>
      <c r="K86" s="120">
        <f>VLOOKUP(CONCATENATE($K$52,"_Qu_",hi!$C$61),fpre_reg_dat!$A$2:$CV$4224,FPRE_REG!$B86,0)</f>
        <v>136.46004385937519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VLOOKUP(CONCATENATE($E$52,"_Ja_",hi!$C$61),fpre_reg_dat!$A$2:$CV$4224,FPRE_REG!$L86,0)</f>
        <v>197.01631544788037</v>
      </c>
      <c r="P86" s="120"/>
      <c r="Q86" s="120">
        <f>VLOOKUP(CONCATENATE($G$52,"_Ja_",hi!$C$61),fpre_reg_dat!$A$2:$CV$4224,FPRE_REG!$L86,0)</f>
        <v>236.33032536743949</v>
      </c>
      <c r="R86" s="120"/>
      <c r="S86" s="120">
        <f>VLOOKUP(CONCATENATE($I$52,"_Ja_",hi!$C$61),fpre_reg_dat!$A$2:$CV$4224,FPRE_REG!$L86,0)</f>
        <v>262.20839195645186</v>
      </c>
      <c r="T86" s="120"/>
      <c r="U86" s="120">
        <f>VLOOKUP(CONCATENATE($K$52,"_Ja_",hi!$C$61),fpre_reg_dat!$A$2:$CV$4224,FPRE_REG!$L86,0)</f>
        <v>245.10995355109065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VLOOKUP(CONCATENATE($E$52,"_Qu_",hi!$C$61),fpre_reg_dat!$A$2:$CV$4224,FPRE_REG!$B87,0)</f>
        <v>120.46887497868393</v>
      </c>
      <c r="F87" s="120"/>
      <c r="G87" s="120">
        <f>VLOOKUP(CONCATENATE($G$52,"_Qu_",hi!$C$61),fpre_reg_dat!$A$2:$CV$4224,FPRE_REG!$B87,0)</f>
        <v>127.22161888929236</v>
      </c>
      <c r="H87" s="120"/>
      <c r="I87" s="120">
        <f>VLOOKUP(CONCATENATE($I$52,"_Qu_",hi!$C$61),fpre_reg_dat!$A$2:$CV$4224,FPRE_REG!$B87,0)</f>
        <v>147.38842156617977</v>
      </c>
      <c r="J87" s="120"/>
      <c r="K87" s="120">
        <f>VLOOKUP(CONCATENATE($K$52,"_Qu_",hi!$C$61),fpre_reg_dat!$A$2:$CV$4224,FPRE_REG!$B87,0)</f>
        <v>136.74908199783951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VLOOKUP(CONCATENATE($E$52,"_Ja_",hi!$C$61),fpre_reg_dat!$A$2:$CV$4224,FPRE_REG!$L87,0)</f>
        <v>195.72719419360777</v>
      </c>
      <c r="P87" s="120"/>
      <c r="Q87" s="120">
        <f>VLOOKUP(CONCATENATE($G$52,"_Ja_",hi!$C$61),fpre_reg_dat!$A$2:$CV$4224,FPRE_REG!$L87,0)</f>
        <v>240.5665600965005</v>
      </c>
      <c r="R87" s="120"/>
      <c r="S87" s="120">
        <f>VLOOKUP(CONCATENATE($I$52,"_Ja_",hi!$C$61),fpre_reg_dat!$A$2:$CV$4224,FPRE_REG!$L87,0)</f>
        <v>253.17411915900593</v>
      </c>
      <c r="T87" s="120"/>
      <c r="U87" s="120">
        <f>VLOOKUP(CONCATENATE($K$52,"_Ja_",hi!$C$61),fpre_reg_dat!$A$2:$CV$4224,FPRE_REG!$L87,0)</f>
        <v>242.132505024419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VLOOKUP(CONCATENATE($E$52,"_Qu_",hi!$C$61),fpre_reg_dat!$A$2:$CV$4224,FPRE_REG!$B88,0)</f>
        <v>122.3646836070468</v>
      </c>
      <c r="F88" s="120"/>
      <c r="G88" s="120">
        <f>VLOOKUP(CONCATENATE($G$52,"_Qu_",hi!$C$61),fpre_reg_dat!$A$2:$CV$4224,FPRE_REG!$B88,0)</f>
        <v>129.19817069254938</v>
      </c>
      <c r="H88" s="120"/>
      <c r="I88" s="120">
        <f>VLOOKUP(CONCATENATE($I$52,"_Qu_",hi!$C$61),fpre_reg_dat!$A$2:$CV$4224,FPRE_REG!$B88,0)</f>
        <v>149.7035479719014</v>
      </c>
      <c r="J88" s="120"/>
      <c r="K88" s="120">
        <f>VLOOKUP(CONCATENATE($K$52,"_Qu_",hi!$C$61),fpre_reg_dat!$A$2:$CV$4224,FPRE_REG!$B88,0)</f>
        <v>138.88863720312349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VLOOKUP(CONCATENATE($E$52,"_Ja_",hi!$C$61),fpre_reg_dat!$A$2:$CV$4224,FPRE_REG!$L88,0)</f>
        <v>212.4288434173379</v>
      </c>
      <c r="P88" s="120"/>
      <c r="Q88" s="120">
        <f>VLOOKUP(CONCATENATE($G$52,"_Ja_",hi!$C$61),fpre_reg_dat!$A$2:$CV$4224,FPRE_REG!$L88,0)</f>
        <v>241.51085351475879</v>
      </c>
      <c r="R88" s="120"/>
      <c r="S88" s="120">
        <f>VLOOKUP(CONCATENATE($I$52,"_Ja_",hi!$C$61),fpre_reg_dat!$A$2:$CV$4224,FPRE_REG!$L88,0)</f>
        <v>253.12853957357598</v>
      </c>
      <c r="T88" s="120"/>
      <c r="U88" s="120">
        <f>VLOOKUP(CONCATENATE($K$52,"_Ja_",hi!$C$61),fpre_reg_dat!$A$2:$CV$4224,FPRE_REG!$L88,0)</f>
        <v>244.20338201470474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VLOOKUP(CONCATENATE($E$52,"_Qu_",hi!$C$61),fpre_reg_dat!$A$2:$CV$4224,FPRE_REG!$B89,0)</f>
        <v>126.26119607690794</v>
      </c>
      <c r="F89" s="120"/>
      <c r="G89" s="120">
        <f>VLOOKUP(CONCATENATE($G$52,"_Qu_",hi!$C$61),fpre_reg_dat!$A$2:$CV$4224,FPRE_REG!$B89,0)</f>
        <v>132.44011219171921</v>
      </c>
      <c r="H89" s="120"/>
      <c r="I89" s="120">
        <f>VLOOKUP(CONCATENATE($I$52,"_Qu_",hi!$C$61),fpre_reg_dat!$A$2:$CV$4224,FPRE_REG!$B89,0)</f>
        <v>152.27343203712957</v>
      </c>
      <c r="J89" s="120"/>
      <c r="K89" s="120">
        <f>VLOOKUP(CONCATENATE($K$52,"_Qu_",hi!$C$61),fpre_reg_dat!$A$2:$CV$4224,FPRE_REG!$B89,0)</f>
        <v>141.8532249502492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VLOOKUP(CONCATENATE($E$52,"_Ja_",hi!$C$61),fpre_reg_dat!$A$2:$CV$4224,FPRE_REG!$L89,0)</f>
        <v>216.53331500790785</v>
      </c>
      <c r="P89" s="120"/>
      <c r="Q89" s="120">
        <f>VLOOKUP(CONCATENATE($G$52,"_Ja_",hi!$C$61),fpre_reg_dat!$A$2:$CV$4224,FPRE_REG!$L89,0)</f>
        <v>238.86181185614382</v>
      </c>
      <c r="R89" s="120"/>
      <c r="S89" s="120">
        <f>VLOOKUP(CONCATENATE($I$52,"_Ja_",hi!$C$61),fpre_reg_dat!$A$2:$CV$4224,FPRE_REG!$L89,0)</f>
        <v>247.67773169742816</v>
      </c>
      <c r="T89" s="120"/>
      <c r="U89" s="120">
        <f>VLOOKUP(CONCATENATE($K$52,"_Ja_",hi!$C$61),fpre_reg_dat!$A$2:$CV$4224,FPRE_REG!$L89,0)</f>
        <v>240.84892808967808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VLOOKUP(CONCATENATE($E$52,"_Qu_",hi!$C$61),fpre_reg_dat!$A$2:$CV$4224,FPRE_REG!$B90,0)</f>
        <v>129.64696771258727</v>
      </c>
      <c r="F90" s="120"/>
      <c r="G90" s="120">
        <f>VLOOKUP(CONCATENATE($G$52,"_Qu_",hi!$C$61),fpre_reg_dat!$A$2:$CV$4224,FPRE_REG!$B90,0)</f>
        <v>134.37049291487435</v>
      </c>
      <c r="H90" s="120"/>
      <c r="I90" s="120">
        <f>VLOOKUP(CONCATENATE($I$52,"_Qu_",hi!$C$61),fpre_reg_dat!$A$2:$CV$4224,FPRE_REG!$B90,0)</f>
        <v>154.81662180132398</v>
      </c>
      <c r="J90" s="120"/>
      <c r="K90" s="120">
        <f>VLOOKUP(CONCATENATE($K$52,"_Qu_",hi!$C$61),fpre_reg_dat!$A$2:$CV$4224,FPRE_REG!$B90,0)</f>
        <v>144.2283304142608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VLOOKUP(CONCATENATE($E$52,"_Ja_",hi!$C$61),fpre_reg_dat!$A$2:$CV$4224,FPRE_REG!$L90,0)</f>
        <v>231.98726023159568</v>
      </c>
      <c r="P90" s="120"/>
      <c r="Q90" s="120">
        <f>VLOOKUP(CONCATENATE($G$52,"_Ja_",hi!$C$61),fpre_reg_dat!$A$2:$CV$4224,FPRE_REG!$L90,0)</f>
        <v>261.1154453572039</v>
      </c>
      <c r="R90" s="120"/>
      <c r="S90" s="120">
        <f>VLOOKUP(CONCATENATE($I$52,"_Ja_",hi!$C$61),fpre_reg_dat!$A$2:$CV$4224,FPRE_REG!$L90,0)</f>
        <v>235.59747255144688</v>
      </c>
      <c r="T90" s="120"/>
      <c r="U90" s="120">
        <f>VLOOKUP(CONCATENATE($K$52,"_Ja_",hi!$C$61),fpre_reg_dat!$A$2:$CV$4224,FPRE_REG!$L90,0)</f>
        <v>245.20460693047346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VLOOKUP(CONCATENATE($E$52,"_Qu_",hi!$C$61),fpre_reg_dat!$A$2:$CV$4224,FPRE_REG!$B91,0)</f>
        <v>133.45105778565264</v>
      </c>
      <c r="F91" s="120"/>
      <c r="G91" s="120">
        <f>VLOOKUP(CONCATENATE($G$52,"_Qu_",hi!$C$61),fpre_reg_dat!$A$2:$CV$4224,FPRE_REG!$B91,0)</f>
        <v>136.29869153117892</v>
      </c>
      <c r="H91" s="120"/>
      <c r="I91" s="120">
        <f>VLOOKUP(CONCATENATE($I$52,"_Qu_",hi!$C$61),fpre_reg_dat!$A$2:$CV$4224,FPRE_REG!$B91,0)</f>
        <v>159.03599521411354</v>
      </c>
      <c r="J91" s="120"/>
      <c r="K91" s="120">
        <f>VLOOKUP(CONCATENATE($K$52,"_Qu_",hi!$C$61),fpre_reg_dat!$A$2:$CV$4224,FPRE_REG!$B91,0)</f>
        <v>147.48600179116485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VLOOKUP(CONCATENATE($E$52,"_Ja_",hi!$C$61),fpre_reg_dat!$A$2:$CV$4224,FPRE_REG!$L91,0)</f>
        <v>239.97399874167394</v>
      </c>
      <c r="P91" s="120"/>
      <c r="Q91" s="120">
        <f>VLOOKUP(CONCATENATE($G$52,"_Ja_",hi!$C$61),fpre_reg_dat!$A$2:$CV$4224,FPRE_REG!$L91,0)</f>
        <v>271.29210807092318</v>
      </c>
      <c r="R91" s="120"/>
      <c r="S91" s="120">
        <f>VLOOKUP(CONCATENATE($I$52,"_Ja_",hi!$C$61),fpre_reg_dat!$A$2:$CV$4224,FPRE_REG!$L91,0)</f>
        <v>262.86424057939655</v>
      </c>
      <c r="T91" s="120"/>
      <c r="U91" s="120">
        <f>VLOOKUP(CONCATENATE($K$52,"_Ja_",hi!$C$61),fpre_reg_dat!$A$2:$CV$4224,FPRE_REG!$L91,0)</f>
        <v>263.70488476345867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VLOOKUP(CONCATENATE($E$52,"_Qu_",hi!$C$61),fpre_reg_dat!$A$2:$CV$4224,FPRE_REG!$B92,0)</f>
        <v>134.59571472248101</v>
      </c>
      <c r="F92" s="120"/>
      <c r="G92" s="120">
        <f>VLOOKUP(CONCATENATE($G$52,"_Qu_",hi!$C$61),fpre_reg_dat!$A$2:$CV$4224,FPRE_REG!$B92,0)</f>
        <v>135.96527160110315</v>
      </c>
      <c r="H92" s="120"/>
      <c r="I92" s="120">
        <f>VLOOKUP(CONCATENATE($I$52,"_Qu_",hi!$C$61),fpre_reg_dat!$A$2:$CV$4224,FPRE_REG!$B92,0)</f>
        <v>159.66710546695083</v>
      </c>
      <c r="J92" s="120"/>
      <c r="K92" s="120">
        <f>VLOOKUP(CONCATENATE($K$52,"_Qu_",hi!$C$61),fpre_reg_dat!$A$2:$CV$4224,FPRE_REG!$B92,0)</f>
        <v>147.7765997450183</v>
      </c>
      <c r="L92" s="10"/>
      <c r="M92" s="167"/>
      <c r="N92" s="167"/>
      <c r="O92" s="167"/>
      <c r="P92" s="167"/>
      <c r="Q92" s="167"/>
      <c r="R92" s="167"/>
      <c r="S92" s="167"/>
      <c r="T92" s="167"/>
      <c r="U92" s="167"/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VLOOKUP(CONCATENATE($E$52,"_Qu_",hi!$C$61),fpre_reg_dat!$A$2:$CV$4224,FPRE_REG!$B93,0)</f>
        <v>139.63033140147471</v>
      </c>
      <c r="F93" s="120"/>
      <c r="G93" s="120">
        <f>VLOOKUP(CONCATENATE($G$52,"_Qu_",hi!$C$61),fpre_reg_dat!$A$2:$CV$4224,FPRE_REG!$B93,0)</f>
        <v>141.23002745436474</v>
      </c>
      <c r="H93" s="120"/>
      <c r="I93" s="120">
        <f>VLOOKUP(CONCATENATE($I$52,"_Qu_",hi!$C$61),fpre_reg_dat!$A$2:$CV$4224,FPRE_REG!$B93,0)</f>
        <v>166.05594578601568</v>
      </c>
      <c r="J93" s="120"/>
      <c r="K93" s="120">
        <f>VLOOKUP(CONCATENATE($K$52,"_Qu_",hi!$C$61),fpre_reg_dat!$A$2:$CV$4224,FPRE_REG!$B93,0)</f>
        <v>153.58608045965511</v>
      </c>
      <c r="L93" s="10"/>
      <c r="M93" s="119" t="str">
        <f>M90&amp;" - "&amp;M91</f>
        <v>2018 - 2019</v>
      </c>
      <c r="N93" s="119"/>
      <c r="O93" s="114">
        <f>O91/O90-1</f>
        <v>3.4427487535759527E-2</v>
      </c>
      <c r="P93" s="120"/>
      <c r="Q93" s="114">
        <f>Q91/Q90-1</f>
        <v>3.897380601058531E-2</v>
      </c>
      <c r="R93" s="120"/>
      <c r="S93" s="114">
        <f>S91/S90-1</f>
        <v>0.11573455238147967</v>
      </c>
      <c r="T93" s="120"/>
      <c r="U93" s="114">
        <f>U91/U90-1</f>
        <v>7.5448328906115858E-2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VLOOKUP(CONCATENATE($E$52,"_Qu_",hi!$C$61),fpre_reg_dat!$A$2:$CV$4224,FPRE_REG!$B94,0)</f>
        <v>136.98899428097789</v>
      </c>
      <c r="F94" s="120"/>
      <c r="G94" s="120">
        <f>VLOOKUP(CONCATENATE($G$52,"_Qu_",hi!$C$61),fpre_reg_dat!$A$2:$CV$4224,FPRE_REG!$B94,0)</f>
        <v>139.64824220255892</v>
      </c>
      <c r="H94" s="120"/>
      <c r="I94" s="120">
        <f>VLOOKUP(CONCATENATE($I$52,"_Qu_",hi!$C$61),fpre_reg_dat!$A$2:$CV$4224,FPRE_REG!$B94,0)</f>
        <v>162.58371277905241</v>
      </c>
      <c r="J94" s="120"/>
      <c r="K94" s="120">
        <f>VLOOKUP(CONCATENATE($K$52,"_Qu_",hi!$C$61),fpre_reg_dat!$A$2:$CV$4224,FPRE_REG!$B94,0)</f>
        <v>150.95298344559376</v>
      </c>
      <c r="L94" s="10"/>
      <c r="M94" s="119" t="str">
        <f>M86&amp;" - "&amp;M91</f>
        <v>2014 - 2019</v>
      </c>
      <c r="N94" s="119"/>
      <c r="O94" s="114">
        <f>O91/O86-1</f>
        <v>0.21804124798566638</v>
      </c>
      <c r="P94" s="120"/>
      <c r="Q94" s="114">
        <f>Q91/Q86-1</f>
        <v>0.14793608331527541</v>
      </c>
      <c r="R94" s="120"/>
      <c r="S94" s="114">
        <f>S91/S86-1</f>
        <v>2.5012495521257172E-3</v>
      </c>
      <c r="T94" s="120"/>
      <c r="U94" s="114">
        <f>U91/U86-1</f>
        <v>7.5863631578274804E-2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VLOOKUP(CONCATENATE($E$52,"_Qu_",hi!$C$61),fpre_reg_dat!$A$2:$CV$4224,FPRE_REG!$B95,0)</f>
        <v>136.88517765091376</v>
      </c>
      <c r="F95" s="120"/>
      <c r="G95" s="120">
        <f>VLOOKUP(CONCATENATE($G$52,"_Qu_",hi!$C$61),fpre_reg_dat!$A$2:$CV$4224,FPRE_REG!$B95,0)</f>
        <v>141.17442314815841</v>
      </c>
      <c r="H95" s="120"/>
      <c r="I95" s="120">
        <f>VLOOKUP(CONCATENATE($I$52,"_Qu_",hi!$C$61),fpre_reg_dat!$A$2:$CV$4224,FPRE_REG!$B95,0)</f>
        <v>163.14772845491044</v>
      </c>
      <c r="J95" s="120"/>
      <c r="K95" s="120">
        <f>VLOOKUP(CONCATENATE($K$52,"_Qu_",hi!$C$61),fpre_reg_dat!$A$2:$CV$4224,FPRE_REG!$B95,0)</f>
        <v>151.8421378959525</v>
      </c>
      <c r="L95" s="10"/>
      <c r="M95" s="212" t="str">
        <f>te!A11</f>
        <v>Source: Transaction price indexes Fahrländer Partner.</v>
      </c>
      <c r="N95" s="212"/>
      <c r="O95" s="212"/>
      <c r="P95" s="212"/>
      <c r="Q95" s="212"/>
      <c r="R95" s="212"/>
      <c r="S95" s="212"/>
      <c r="T95" s="212"/>
      <c r="U95" s="212"/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VLOOKUP(CONCATENATE($E$52,"_Qu_",hi!$C$61),fpre_reg_dat!$A$2:$CV$4224,FPRE_REG!$B96,0)</f>
        <v>138.01427307606198</v>
      </c>
      <c r="F96" s="120"/>
      <c r="G96" s="120">
        <f>VLOOKUP(CONCATENATE($G$52,"_Qu_",hi!$C$61),fpre_reg_dat!$A$2:$CV$4224,FPRE_REG!$B96,0)</f>
        <v>143.94676343098268</v>
      </c>
      <c r="H96" s="120"/>
      <c r="I96" s="120">
        <f>VLOOKUP(CONCATENATE($I$52,"_Qu_",hi!$C$61),fpre_reg_dat!$A$2:$CV$4224,FPRE_REG!$B96,0)</f>
        <v>164.78670490052937</v>
      </c>
      <c r="J96" s="120"/>
      <c r="K96" s="120">
        <f>VLOOKUP(CONCATENATE($K$52,"_Qu_",hi!$C$61),fpre_reg_dat!$A$2:$CV$4224,FPRE_REG!$B96,0)</f>
        <v>153.8899755122425</v>
      </c>
      <c r="L96" s="10"/>
      <c r="M96" s="10"/>
      <c r="N96" s="80"/>
      <c r="O96" s="80"/>
      <c r="P96" s="10"/>
      <c r="Q96" s="80"/>
      <c r="R96" s="80"/>
      <c r="S96" s="80"/>
      <c r="T96" s="80"/>
      <c r="U96" s="80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VLOOKUP(CONCATENATE($E$52,"_Qu_",hi!$C$61),fpre_reg_dat!$A$2:$CV$4224,FPRE_REG!$B97,0)</f>
        <v>140.53966219160367</v>
      </c>
      <c r="F97" s="120"/>
      <c r="G97" s="120">
        <f>VLOOKUP(CONCATENATE($G$52,"_Qu_",hi!$C$61),fpre_reg_dat!$A$2:$CV$4224,FPRE_REG!$B97,0)</f>
        <v>150.79844653289805</v>
      </c>
      <c r="H97" s="120"/>
      <c r="I97" s="120">
        <f>VLOOKUP(CONCATENATE($I$52,"_Qu_",hi!$C$61),fpre_reg_dat!$A$2:$CV$4224,FPRE_REG!$B97,0)</f>
        <v>171.2056509511232</v>
      </c>
      <c r="J97" s="120"/>
      <c r="K97" s="120">
        <f>VLOOKUP(CONCATENATE($K$52,"_Qu_",hi!$C$61),fpre_reg_dat!$A$2:$CV$4224,FPRE_REG!$B97,0)</f>
        <v>160.11930094833372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VLOOKUP(CONCATENATE($E$52,"_Qu_",hi!$C$61),fpre_reg_dat!$A$2:$CV$4224,FPRE_REG!$B98,0)</f>
        <v>143.45466251116227</v>
      </c>
      <c r="F98" s="120"/>
      <c r="G98" s="120">
        <f>VLOOKUP(CONCATENATE($G$52,"_Qu_",hi!$C$61),fpre_reg_dat!$A$2:$CV$4224,FPRE_REG!$B98,0)</f>
        <v>154.27025112268038</v>
      </c>
      <c r="H98" s="120"/>
      <c r="I98" s="120">
        <f>VLOOKUP(CONCATENATE($I$52,"_Qu_",hi!$C$61),fpre_reg_dat!$A$2:$CV$4224,FPRE_REG!$B98,0)</f>
        <v>177.66767770093733</v>
      </c>
      <c r="J98" s="120"/>
      <c r="K98" s="120">
        <f>VLOOKUP(CONCATENATE($K$52,"_Qu_",hi!$C$61),fpre_reg_dat!$A$2:$CV$4224,FPRE_REG!$B98,0)</f>
        <v>165.0453280008073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VLOOKUP(CONCATENATE($E$52,"_Qu_",hi!$C$61),fpre_reg_dat!$A$2:$CV$4224,FPRE_REG!$B99,0)</f>
        <v>153.39250581215938</v>
      </c>
      <c r="F99" s="120"/>
      <c r="G99" s="120">
        <f>VLOOKUP(CONCATENATE($G$52,"_Qu_",hi!$C$61),fpre_reg_dat!$A$2:$CV$4224,FPRE_REG!$B99,0)</f>
        <v>164.63807204466278</v>
      </c>
      <c r="H99" s="120"/>
      <c r="I99" s="120">
        <f>VLOOKUP(CONCATENATE($I$52,"_Qu_",hi!$C$61),fpre_reg_dat!$A$2:$CV$4224,FPRE_REG!$B99,0)</f>
        <v>177.89353232852804</v>
      </c>
      <c r="J99" s="120"/>
      <c r="K99" s="120">
        <f>VLOOKUP(CONCATENATE($K$52,"_Qu_",hi!$C$61),fpre_reg_dat!$A$2:$CV$4224,FPRE_REG!$B99,0)</f>
        <v>170.26414037402114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VLOOKUP(CONCATENATE($E$52,"_Qu_",hi!$C$61),fpre_reg_dat!$A$2:$CV$4224,FPRE_REG!$B100,0)</f>
        <v>148.26523948885787</v>
      </c>
      <c r="F100" s="120"/>
      <c r="G100" s="120">
        <f>VLOOKUP(CONCATENATE($G$52,"_Qu_",hi!$C$61),fpre_reg_dat!$A$2:$CV$4224,FPRE_REG!$B100,0)</f>
        <v>159.02477499904711</v>
      </c>
      <c r="H100" s="120"/>
      <c r="I100" s="120">
        <f>VLOOKUP(CONCATENATE($I$52,"_Qu_",hi!$C$61),fpre_reg_dat!$A$2:$CV$4224,FPRE_REG!$B100,0)</f>
        <v>174.01593874582474</v>
      </c>
      <c r="J100" s="120"/>
      <c r="K100" s="120">
        <f>VLOOKUP(CONCATENATE($K$52,"_Qu_",hi!$C$61),fpre_reg_dat!$A$2:$CV$4224,FPRE_REG!$B100,0)</f>
        <v>165.57059915301281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VLOOKUP(CONCATENATE($E$52,"_Qu_",hi!$C$61),fpre_reg_dat!$A$2:$CV$4224,FPRE_REG!$B101,0)</f>
        <v>148.74695146017351</v>
      </c>
      <c r="F101" s="120"/>
      <c r="G101" s="120">
        <f>VLOOKUP(CONCATENATE($G$52,"_Qu_",hi!$C$61),fpre_reg_dat!$A$2:$CV$4224,FPRE_REG!$B101,0)</f>
        <v>159.6945857924957</v>
      </c>
      <c r="H101" s="120"/>
      <c r="I101" s="120">
        <f>VLOOKUP(CONCATENATE($I$52,"_Qu_",hi!$C$61),fpre_reg_dat!$A$2:$CV$4224,FPRE_REG!$B101,0)</f>
        <v>174.6358824811563</v>
      </c>
      <c r="J101" s="120"/>
      <c r="K101" s="120">
        <f>VLOOKUP(CONCATENATE($K$52,"_Qu_",hi!$C$61),fpre_reg_dat!$A$2:$CV$4224,FPRE_REG!$B101,0)</f>
        <v>166.19770895670902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VLOOKUP(CONCATENATE($E$52,"_Qu_",hi!$C$61),fpre_reg_dat!$A$2:$CV$4224,FPRE_REG!$B102,0)</f>
        <v>149.45938007428995</v>
      </c>
      <c r="F102" s="120"/>
      <c r="G102" s="120">
        <f>VLOOKUP(CONCATENATE($G$52,"_Qu_",hi!$C$61),fpre_reg_dat!$A$2:$CV$4224,FPRE_REG!$B102,0)</f>
        <v>161.10911406154926</v>
      </c>
      <c r="H102" s="120"/>
      <c r="I102" s="120">
        <f>VLOOKUP(CONCATENATE($I$52,"_Qu_",hi!$C$61),fpre_reg_dat!$A$2:$CV$4224,FPRE_REG!$B102,0)</f>
        <v>176.35942527152486</v>
      </c>
      <c r="J102" s="120"/>
      <c r="K102" s="120">
        <f>VLOOKUP(CONCATENATE($K$52,"_Qu_",hi!$C$61),fpre_reg_dat!$A$2:$CV$4224,FPRE_REG!$B102,0)</f>
        <v>167.70227268480903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VLOOKUP(CONCATENATE($E$52,"_Qu_",hi!$C$61),fpre_reg_dat!$A$2:$CV$4224,FPRE_REG!$B103,0)</f>
        <v>151.84964185478145</v>
      </c>
      <c r="F103" s="120"/>
      <c r="G103" s="120">
        <f>VLOOKUP(CONCATENATE($G$52,"_Qu_",hi!$C$61),fpre_reg_dat!$A$2:$CV$4224,FPRE_REG!$B103,0)</f>
        <v>164.96579813573965</v>
      </c>
      <c r="H103" s="120"/>
      <c r="I103" s="120">
        <f>VLOOKUP(CONCATENATE($I$52,"_Qu_",hi!$C$61),fpre_reg_dat!$A$2:$CV$4224,FPRE_REG!$B103,0)</f>
        <v>183.53556097922754</v>
      </c>
      <c r="J103" s="120"/>
      <c r="K103" s="120">
        <f>VLOOKUP(CONCATENATE($K$52,"_Qu_",hi!$C$61),fpre_reg_dat!$A$2:$CV$4224,FPRE_REG!$B103,0)</f>
        <v>173.09400101787392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VLOOKUP(CONCATENATE($E$52,"_Qu_",hi!$C$61),fpre_reg_dat!$A$2:$CV$4224,FPRE_REG!$B104,0)</f>
        <v>151.87471419722152</v>
      </c>
      <c r="F104" s="120"/>
      <c r="G104" s="120">
        <f>VLOOKUP(CONCATENATE($G$52,"_Qu_",hi!$C$61),fpre_reg_dat!$A$2:$CV$4224,FPRE_REG!$B104,0)</f>
        <v>164.01156325696235</v>
      </c>
      <c r="H104" s="120"/>
      <c r="I104" s="120">
        <f>VLOOKUP(CONCATENATE($I$52,"_Qu_",hi!$C$61),fpre_reg_dat!$A$2:$CV$4224,FPRE_REG!$B104,0)</f>
        <v>188.94721260371355</v>
      </c>
      <c r="J104" s="120"/>
      <c r="K104" s="120">
        <f>VLOOKUP(CONCATENATE($K$52,"_Qu_",hi!$C$61),fpre_reg_dat!$A$2:$CV$4224,FPRE_REG!$B104,0)</f>
        <v>175.43799302576068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VLOOKUP(CONCATENATE($E$52,"_Qu_",hi!$C$61),fpre_reg_dat!$A$2:$CV$4224,FPRE_REG!$B105,0)</f>
        <v>155.14900634719069</v>
      </c>
      <c r="F105" s="120"/>
      <c r="G105" s="120">
        <f>VLOOKUP(CONCATENATE($G$52,"_Qu_",hi!$C$61),fpre_reg_dat!$A$2:$CV$4224,FPRE_REG!$B105,0)</f>
        <v>166.69129767103158</v>
      </c>
      <c r="H105" s="120"/>
      <c r="I105" s="120">
        <f>VLOOKUP(CONCATENATE($I$52,"_Qu_",hi!$C$61),fpre_reg_dat!$A$2:$CV$4224,FPRE_REG!$B105,0)</f>
        <v>193.02693882284237</v>
      </c>
      <c r="J105" s="120"/>
      <c r="K105" s="120">
        <f>VLOOKUP(CONCATENATE($K$52,"_Qu_",hi!$C$61),fpre_reg_dat!$A$2:$CV$4224,FPRE_REG!$B105,0)</f>
        <v>178.87851894539855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VLOOKUP(CONCATENATE($E$52,"_Qu_",hi!$C$61),fpre_reg_dat!$A$2:$CV$4224,FPRE_REG!$B106,0)</f>
        <v>156.89170423669083</v>
      </c>
      <c r="F106" s="120"/>
      <c r="G106" s="120">
        <f>VLOOKUP(CONCATENATE($G$52,"_Qu_",hi!$C$61),fpre_reg_dat!$A$2:$CV$4224,FPRE_REG!$B106,0)</f>
        <v>169.42385874800993</v>
      </c>
      <c r="H106" s="120"/>
      <c r="I106" s="120">
        <f>VLOOKUP(CONCATENATE($I$52,"_Qu_",hi!$C$61),fpre_reg_dat!$A$2:$CV$4224,FPRE_REG!$B106,0)</f>
        <v>194.92088133527554</v>
      </c>
      <c r="J106" s="120"/>
      <c r="K106" s="120">
        <f>VLOOKUP(CONCATENATE($K$52,"_Qu_",hi!$C$61),fpre_reg_dat!$A$2:$CV$4224,FPRE_REG!$B106,0)</f>
        <v>181.09612056416449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VLOOKUP(CONCATENATE($E$52,"_Qu_",hi!$C$61),fpre_reg_dat!$A$2:$CV$4224,FPRE_REG!$B107,0)</f>
        <v>158.28459916592993</v>
      </c>
      <c r="F107" s="120"/>
      <c r="G107" s="120">
        <f>VLOOKUP(CONCATENATE($G$52,"_Qu_",hi!$C$61),fpre_reg_dat!$A$2:$CV$4224,FPRE_REG!$B107,0)</f>
        <v>174.03578461691646</v>
      </c>
      <c r="H107" s="120"/>
      <c r="I107" s="120">
        <f>VLOOKUP(CONCATENATE($I$52,"_Qu_",hi!$C$61),fpre_reg_dat!$A$2:$CV$4224,FPRE_REG!$B107,0)</f>
        <v>193.36425544179087</v>
      </c>
      <c r="J107" s="120"/>
      <c r="K107" s="120">
        <f>VLOOKUP(CONCATENATE($K$52,"_Qu_",hi!$C$61),fpre_reg_dat!$A$2:$CV$4224,FPRE_REG!$B107,0)</f>
        <v>182.29987815802801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VLOOKUP(CONCATENATE($E$52,"_Qu_",hi!$C$61),fpre_reg_dat!$A$2:$CV$4224,FPRE_REG!$B108,0)</f>
        <v>161.9161053340174</v>
      </c>
      <c r="F108" s="120"/>
      <c r="G108" s="120">
        <f>VLOOKUP(CONCATENATE($G$52,"_Qu_",hi!$C$61),fpre_reg_dat!$A$2:$CV$4224,FPRE_REG!$B108,0)</f>
        <v>180.20939524464538</v>
      </c>
      <c r="H108" s="120"/>
      <c r="I108" s="120">
        <f>VLOOKUP(CONCATENATE($I$52,"_Qu_",hi!$C$61),fpre_reg_dat!$A$2:$CV$4224,FPRE_REG!$B108,0)</f>
        <v>194.7824850283142</v>
      </c>
      <c r="J108" s="120"/>
      <c r="K108" s="120">
        <f>VLOOKUP(CONCATENATE($K$52,"_Qu_",hi!$C$61),fpre_reg_dat!$A$2:$CV$4224,FPRE_REG!$B108,0)</f>
        <v>185.84044957142692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VLOOKUP(CONCATENATE($E$52,"_Qu_",hi!$C$61),fpre_reg_dat!$A$2:$CV$4224,FPRE_REG!$B109,0)</f>
        <v>171.44069472358044</v>
      </c>
      <c r="F109" s="120"/>
      <c r="G109" s="120">
        <f>VLOOKUP(CONCATENATE($G$52,"_Qu_",hi!$C$61),fpre_reg_dat!$A$2:$CV$4224,FPRE_REG!$B109,0)</f>
        <v>186.55723619288494</v>
      </c>
      <c r="H109" s="120"/>
      <c r="I109" s="120">
        <f>VLOOKUP(CONCATENATE($I$52,"_Qu_",hi!$C$61),fpre_reg_dat!$A$2:$CV$4224,FPRE_REG!$B109,0)</f>
        <v>202.76528224797369</v>
      </c>
      <c r="J109" s="120"/>
      <c r="K109" s="120">
        <f>VLOOKUP(CONCATENATE($K$52,"_Qu_",hi!$C$61),fpre_reg_dat!$A$2:$CV$4224,FPRE_REG!$B109,0)</f>
        <v>193.30879583749189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VLOOKUP(CONCATENATE($E$52,"_Qu_",hi!$C$61),fpre_reg_dat!$A$2:$CV$4224,FPRE_REG!$B110,0)</f>
        <v>175.10345698299514</v>
      </c>
      <c r="F110" s="120"/>
      <c r="G110" s="120">
        <f>VLOOKUP(CONCATENATE($G$52,"_Qu_",hi!$C$61),fpre_reg_dat!$A$2:$CV$4224,FPRE_REG!$B110,0)</f>
        <v>189.90740183441977</v>
      </c>
      <c r="H110" s="120"/>
      <c r="I110" s="120">
        <f>VLOOKUP(CONCATENATE($I$52,"_Qu_",hi!$C$61),fpre_reg_dat!$A$2:$CV$4224,FPRE_REG!$B110,0)</f>
        <v>208.54789293386</v>
      </c>
      <c r="J110" s="120"/>
      <c r="K110" s="120">
        <f>VLOOKUP(CONCATENATE($K$52,"_Qu_",hi!$C$61),fpre_reg_dat!$A$2:$CV$4224,FPRE_REG!$B110,0)</f>
        <v>197.77850820727963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VLOOKUP(CONCATENATE($E$52,"_Qu_",hi!$C$61),fpre_reg_dat!$A$2:$CV$4224,FPRE_REG!$B111,0)</f>
        <v>174.88367117971876</v>
      </c>
      <c r="F111" s="120"/>
      <c r="G111" s="120">
        <f>VLOOKUP(CONCATENATE($G$52,"_Qu_",hi!$C$61),fpre_reg_dat!$A$2:$CV$4224,FPRE_REG!$B111,0)</f>
        <v>188.29495916666554</v>
      </c>
      <c r="H111" s="120"/>
      <c r="I111" s="120">
        <f>VLOOKUP(CONCATENATE($I$52,"_Qu_",hi!$C$61),fpre_reg_dat!$A$2:$CV$4224,FPRE_REG!$B111,0)</f>
        <v>215.37138449051753</v>
      </c>
      <c r="J111" s="120"/>
      <c r="K111" s="120">
        <f>VLOOKUP(CONCATENATE($K$52,"_Qu_",hi!$C$61),fpre_reg_dat!$A$2:$CV$4224,FPRE_REG!$B111,0)</f>
        <v>200.54767856387943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VLOOKUP(CONCATENATE($E$52,"_Qu_",hi!$C$61),fpre_reg_dat!$A$2:$CV$4224,FPRE_REG!$B112,0)</f>
        <v>179.4901434766314</v>
      </c>
      <c r="F112" s="120"/>
      <c r="G112" s="120">
        <f>VLOOKUP(CONCATENATE($G$52,"_Qu_",hi!$C$61),fpre_reg_dat!$A$2:$CV$4224,FPRE_REG!$B112,0)</f>
        <v>192.6168889653313</v>
      </c>
      <c r="H112" s="120"/>
      <c r="I112" s="120">
        <f>VLOOKUP(CONCATENATE($I$52,"_Qu_",hi!$C$61),fpre_reg_dat!$A$2:$CV$4224,FPRE_REG!$B112,0)</f>
        <v>211.09095517000091</v>
      </c>
      <c r="J112" s="120"/>
      <c r="K112" s="120">
        <f>VLOOKUP(CONCATENATE($K$52,"_Qu_",hi!$C$61),fpre_reg_dat!$A$2:$CV$4224,FPRE_REG!$B112,0)</f>
        <v>200.56076992241881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VLOOKUP(CONCATENATE($E$52,"_Qu_",hi!$C$61),fpre_reg_dat!$A$2:$CV$4224,FPRE_REG!$B113,0)</f>
        <v>185.69819371742869</v>
      </c>
      <c r="F113" s="120"/>
      <c r="G113" s="120">
        <f>VLOOKUP(CONCATENATE($G$52,"_Qu_",hi!$C$61),fpre_reg_dat!$A$2:$CV$4224,FPRE_REG!$B113,0)</f>
        <v>199.71983579897977</v>
      </c>
      <c r="H113" s="120"/>
      <c r="I113" s="120">
        <f>VLOOKUP(CONCATENATE($I$52,"_Qu_",hi!$C$61),fpre_reg_dat!$A$2:$CV$4224,FPRE_REG!$B113,0)</f>
        <v>216.68801822231117</v>
      </c>
      <c r="J113" s="120"/>
      <c r="K113" s="120">
        <f>VLOOKUP(CONCATENATE($K$52,"_Qu_",hi!$C$61),fpre_reg_dat!$A$2:$CV$4224,FPRE_REG!$B113,0)</f>
        <v>206.81622845347655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VLOOKUP(CONCATENATE($E$52,"_Qu_",hi!$C$61),fpre_reg_dat!$A$2:$CV$4224,FPRE_REG!$B114,0)</f>
        <v>183.01863445083194</v>
      </c>
      <c r="F114" s="120"/>
      <c r="G114" s="120">
        <f>VLOOKUP(CONCATENATE($G$52,"_Qu_",hi!$C$61),fpre_reg_dat!$A$2:$CV$4224,FPRE_REG!$B114,0)</f>
        <v>196.54296344317257</v>
      </c>
      <c r="H114" s="120"/>
      <c r="I114" s="120">
        <f>VLOOKUP(CONCATENATE($I$52,"_Qu_",hi!$C$61),fpre_reg_dat!$A$2:$CV$4224,FPRE_REG!$B114,0)</f>
        <v>220.94331567134282</v>
      </c>
      <c r="J114" s="120"/>
      <c r="K114" s="120">
        <f>VLOOKUP(CONCATENATE($K$52,"_Qu_",hi!$C$61),fpre_reg_dat!$A$2:$CV$4224,FPRE_REG!$B114,0)</f>
        <v>207.43185501630279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VLOOKUP(CONCATENATE($E$52,"_Qu_",hi!$C$61),fpre_reg_dat!$A$2:$CV$4224,FPRE_REG!$B115,0)</f>
        <v>182.59384797985797</v>
      </c>
      <c r="F115" s="120"/>
      <c r="G115" s="120">
        <f>VLOOKUP(CONCATENATE($G$52,"_Qu_",hi!$C$61),fpre_reg_dat!$A$2:$CV$4224,FPRE_REG!$B115,0)</f>
        <v>198.49940035332398</v>
      </c>
      <c r="H115" s="120"/>
      <c r="I115" s="120">
        <f>VLOOKUP(CONCATENATE($I$52,"_Qu_",hi!$C$61),fpre_reg_dat!$A$2:$CV$4224,FPRE_REG!$B115,0)</f>
        <v>220.561526930643</v>
      </c>
      <c r="J115" s="120"/>
      <c r="K115" s="120">
        <f>VLOOKUP(CONCATENATE($K$52,"_Qu_",hi!$C$61),fpre_reg_dat!$A$2:$CV$4224,FPRE_REG!$B115,0)</f>
        <v>207.9845211544376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VLOOKUP(CONCATENATE($E$52,"_Qu_",hi!$C$61),fpre_reg_dat!$A$2:$CV$4224,FPRE_REG!$B116,0)</f>
        <v>180.2860230725272</v>
      </c>
      <c r="F116" s="120"/>
      <c r="G116" s="120">
        <f>VLOOKUP(CONCATENATE($G$52,"_Qu_",hi!$C$61),fpre_reg_dat!$A$2:$CV$4224,FPRE_REG!$B116,0)</f>
        <v>199.07178360236196</v>
      </c>
      <c r="H116" s="120"/>
      <c r="I116" s="120">
        <f>VLOOKUP(CONCATENATE($I$52,"_Qu_",hi!$C$61),fpre_reg_dat!$A$2:$CV$4224,FPRE_REG!$B116,0)</f>
        <v>228.82208960082687</v>
      </c>
      <c r="J116" s="120"/>
      <c r="K116" s="120">
        <f>VLOOKUP(CONCATENATE($K$52,"_Qu_",hi!$C$61),fpre_reg_dat!$A$2:$CV$4224,FPRE_REG!$B116,0)</f>
        <v>212.15714759847515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VLOOKUP(CONCATENATE($E$52,"_Qu_",hi!$C$61),fpre_reg_dat!$A$2:$CV$4224,FPRE_REG!$B117,0)</f>
        <v>183.26465908925104</v>
      </c>
      <c r="F117" s="120"/>
      <c r="G117" s="120">
        <f>VLOOKUP(CONCATENATE($G$52,"_Qu_",hi!$C$61),fpre_reg_dat!$A$2:$CV$4224,FPRE_REG!$B117,0)</f>
        <v>201.11859579239183</v>
      </c>
      <c r="H117" s="120"/>
      <c r="I117" s="120">
        <f>VLOOKUP(CONCATENATE($I$52,"_Qu_",hi!$C$61),fpre_reg_dat!$A$2:$CV$4224,FPRE_REG!$B117,0)</f>
        <v>220.61886738163076</v>
      </c>
      <c r="J117" s="120"/>
      <c r="K117" s="120">
        <f>VLOOKUP(CONCATENATE($K$52,"_Qu_",hi!$C$61),fpre_reg_dat!$A$2:$CV$4224,FPRE_REG!$B117,0)</f>
        <v>209.12774288937675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VLOOKUP(CONCATENATE($E$52,"_Qu_",hi!$C$61),fpre_reg_dat!$A$2:$CV$4224,FPRE_REG!$B118,0)</f>
        <v>178.20612330362115</v>
      </c>
      <c r="F118" s="120"/>
      <c r="G118" s="120">
        <f>VLOOKUP(CONCATENATE($G$52,"_Qu_",hi!$C$61),fpre_reg_dat!$A$2:$CV$4224,FPRE_REG!$B118,0)</f>
        <v>201.87328647665854</v>
      </c>
      <c r="H118" s="120"/>
      <c r="I118" s="120">
        <f>VLOOKUP(CONCATENATE($I$52,"_Qu_",hi!$C$61),fpre_reg_dat!$A$2:$CV$4224,FPRE_REG!$B118,0)</f>
        <v>211.5193935038055</v>
      </c>
      <c r="J118" s="120"/>
      <c r="K118" s="120">
        <f>VLOOKUP(CONCATENATE($K$52,"_Qu_",hi!$C$61),fpre_reg_dat!$A$2:$CV$4224,FPRE_REG!$B118,0)</f>
        <v>204.36972498991085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VLOOKUP(CONCATENATE($E$52,"_Qu_",hi!$C$61),fpre_reg_dat!$A$2:$CV$4224,FPRE_REG!$B119,0)</f>
        <v>182.51614656353945</v>
      </c>
      <c r="F119" s="120"/>
      <c r="G119" s="120">
        <f>VLOOKUP(CONCATENATE($G$52,"_Qu_",hi!$C$61),fpre_reg_dat!$A$2:$CV$4224,FPRE_REG!$B119,0)</f>
        <v>202.97527078019871</v>
      </c>
      <c r="H119" s="120"/>
      <c r="I119" s="120">
        <f>VLOOKUP(CONCATENATE($I$52,"_Qu_",hi!$C$61),fpre_reg_dat!$A$2:$CV$4224,FPRE_REG!$B119,0)</f>
        <v>210.94362465481723</v>
      </c>
      <c r="J119" s="120"/>
      <c r="K119" s="120">
        <f>VLOOKUP(CONCATENATE($K$52,"_Qu_",hi!$C$61),fpre_reg_dat!$A$2:$CV$4224,FPRE_REG!$B119,0)</f>
        <v>204.92876357235659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VLOOKUP(CONCATENATE($E$52,"_Qu_",hi!$C$61),fpre_reg_dat!$A$2:$CV$4224,FPRE_REG!$B120,0)</f>
        <v>182.82277152061738</v>
      </c>
      <c r="F120" s="120"/>
      <c r="G120" s="120">
        <f>VLOOKUP(CONCATENATE($G$52,"_Qu_",hi!$C$61),fpre_reg_dat!$A$2:$CV$4224,FPRE_REG!$B120,0)</f>
        <v>202.09635013720256</v>
      </c>
      <c r="H120" s="120"/>
      <c r="I120" s="120">
        <f>VLOOKUP(CONCATENATE($I$52,"_Qu_",hi!$C$61),fpre_reg_dat!$A$2:$CV$4224,FPRE_REG!$B120,0)</f>
        <v>213.37136173814392</v>
      </c>
      <c r="J120" s="120"/>
      <c r="K120" s="120">
        <f>VLOOKUP(CONCATENATE($K$52,"_Qu_",hi!$C$61),fpre_reg_dat!$A$2:$CV$4224,FPRE_REG!$B120,0)</f>
        <v>205.82785511393081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VLOOKUP(CONCATENATE($E$52,"_Qu_",hi!$C$61),fpre_reg_dat!$A$2:$CV$4224,FPRE_REG!$B121,0)</f>
        <v>192.24400958107157</v>
      </c>
      <c r="F121" s="120"/>
      <c r="G121" s="120">
        <f>VLOOKUP(CONCATENATE($G$52,"_Qu_",hi!$C$61),fpre_reg_dat!$A$2:$CV$4224,FPRE_REG!$B121,0)</f>
        <v>207.61143051535683</v>
      </c>
      <c r="H121" s="120"/>
      <c r="I121" s="120">
        <f>VLOOKUP(CONCATENATE($I$52,"_Qu_",hi!$C$61),fpre_reg_dat!$A$2:$CV$4224,FPRE_REG!$B121,0)</f>
        <v>218.38636475963514</v>
      </c>
      <c r="J121" s="120"/>
      <c r="K121" s="120">
        <f>VLOOKUP(CONCATENATE($K$52,"_Qu_",hi!$C$61),fpre_reg_dat!$A$2:$CV$4224,FPRE_REG!$B121,0)</f>
        <v>211.45627627935428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VLOOKUP(CONCATENATE($E$52,"_Qu_",hi!$C$61),fpre_reg_dat!$A$2:$CV$4224,FPRE_REG!$B122,0)</f>
        <v>194.56570631753783</v>
      </c>
      <c r="F122" s="120"/>
      <c r="G122" s="120">
        <f>VLOOKUP(CONCATENATE($G$52,"_Qu_",hi!$C$61),fpre_reg_dat!$A$2:$CV$4224,FPRE_REG!$B122,0)</f>
        <v>200.56280551804576</v>
      </c>
      <c r="H122" s="120"/>
      <c r="I122" s="120">
        <f>VLOOKUP(CONCATENATE($I$52,"_Qu_",hi!$C$61),fpre_reg_dat!$A$2:$CV$4224,FPRE_REG!$B122,0)</f>
        <v>210.99523265086452</v>
      </c>
      <c r="J122" s="120"/>
      <c r="K122" s="120">
        <f>VLOOKUP(CONCATENATE($K$52,"_Qu_",hi!$C$61),fpre_reg_dat!$A$2:$CV$4224,FPRE_REG!$B122,0)</f>
        <v>205.12413253231415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VLOOKUP(CONCATENATE($E$52,"_Qu_",hi!$C$61),fpre_reg_dat!$A$2:$CV$4224,FPRE_REG!$B123,0)</f>
        <v>201.1914477847275</v>
      </c>
      <c r="F123" s="120"/>
      <c r="G123" s="120">
        <f>VLOOKUP(CONCATENATE($G$52,"_Qu_",hi!$C$61),fpre_reg_dat!$A$2:$CV$4224,FPRE_REG!$B123,0)</f>
        <v>201.97892783999819</v>
      </c>
      <c r="H123" s="120"/>
      <c r="I123" s="120">
        <f>VLOOKUP(CONCATENATE($I$52,"_Qu_",hi!$C$61),fpre_reg_dat!$A$2:$CV$4224,FPRE_REG!$B123,0)</f>
        <v>215.16100675009079</v>
      </c>
      <c r="J123" s="120"/>
      <c r="K123" s="120">
        <f>VLOOKUP(CONCATENATE($K$52,"_Qu_",hi!$C$61),fpre_reg_dat!$A$2:$CV$4224,FPRE_REG!$B123,0)</f>
        <v>208.41610815880767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39" si="4">+B123+1</f>
        <v>72</v>
      </c>
      <c r="C124" s="118" t="s">
        <v>3821</v>
      </c>
      <c r="D124" s="119"/>
      <c r="E124" s="115">
        <f>VLOOKUP(CONCATENATE($E$52,"_Qu_",hi!$C$61),fpre_reg_dat!$A$2:$CV$4224,FPRE_REG!$B124,0)</f>
        <v>200.82812850032136</v>
      </c>
      <c r="F124" s="120"/>
      <c r="G124" s="120">
        <f>VLOOKUP(CONCATENATE($G$52,"_Qu_",hi!$C$61),fpre_reg_dat!$A$2:$CV$4224,FPRE_REG!$B124,0)</f>
        <v>201.08222258430706</v>
      </c>
      <c r="H124" s="120"/>
      <c r="I124" s="120">
        <f>VLOOKUP(CONCATENATE($I$52,"_Qu_",hi!$C$61),fpre_reg_dat!$A$2:$CV$4224,FPRE_REG!$B124,0)</f>
        <v>211.75645364504092</v>
      </c>
      <c r="J124" s="120"/>
      <c r="K124" s="120">
        <f>VLOOKUP(CONCATENATE($K$52,"_Qu_",hi!$C$61),fpre_reg_dat!$A$2:$CV$4224,FPRE_REG!$B124,0)</f>
        <v>206.30713455064026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VLOOKUP(CONCATENATE($E$52,"_Qu_",hi!$C$61),fpre_reg_dat!$A$2:$CV$4224,FPRE_REG!$B125,0)</f>
        <v>195.98038092876934</v>
      </c>
      <c r="F125" s="120"/>
      <c r="G125" s="120">
        <f>VLOOKUP(CONCATENATE($G$52,"_Qu_",hi!$C$61),fpre_reg_dat!$A$2:$CV$4224,FPRE_REG!$B125,0)</f>
        <v>193.86141371050698</v>
      </c>
      <c r="H125" s="120"/>
      <c r="I125" s="120">
        <f>VLOOKUP(CONCATENATE($I$52,"_Qu_",hi!$C$61),fpre_reg_dat!$A$2:$CV$4224,FPRE_REG!$B125,0)</f>
        <v>210.93332756266437</v>
      </c>
      <c r="J125" s="120"/>
      <c r="K125" s="120">
        <f>VLOOKUP(CONCATENATE($K$52,"_Qu_",hi!$C$61),fpre_reg_dat!$A$2:$CV$4224,FPRE_REG!$B125,0)</f>
        <v>202.53762139838898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3829</v>
      </c>
      <c r="D126" s="119"/>
      <c r="E126" s="115">
        <f>VLOOKUP(CONCATENATE($E$52,"_Qu_",hi!$C$61),fpre_reg_dat!$A$2:$CV$4224,FPRE_REG!$B126,0)</f>
        <v>197.52579950088219</v>
      </c>
      <c r="F126" s="120"/>
      <c r="G126" s="120">
        <f>VLOOKUP(CONCATENATE($G$52,"_Qu_",hi!$C$61),fpre_reg_dat!$A$2:$CV$4224,FPRE_REG!$B126,0)</f>
        <v>195.4036272628492</v>
      </c>
      <c r="H126" s="120"/>
      <c r="I126" s="120">
        <f>VLOOKUP(CONCATENATE($I$52,"_Qu_",hi!$C$61),fpre_reg_dat!$A$2:$CV$4224,FPRE_REG!$B126,0)</f>
        <v>209.53090096254505</v>
      </c>
      <c r="J126" s="120"/>
      <c r="K126" s="120">
        <f>VLOOKUP(CONCATENATE($K$52,"_Qu_",hi!$C$61),fpre_reg_dat!$A$2:$CV$4224,FPRE_REG!$B126,0)</f>
        <v>202.59593568918001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3830</v>
      </c>
      <c r="D127" s="119"/>
      <c r="E127" s="115">
        <f>VLOOKUP(CONCATENATE($E$52,"_Qu_",hi!$C$61),fpre_reg_dat!$A$2:$CV$4224,FPRE_REG!$B127,0)</f>
        <v>201.35158801812852</v>
      </c>
      <c r="F127" s="120"/>
      <c r="G127" s="120">
        <f>VLOOKUP(CONCATENATE($G$52,"_Qu_",hi!$C$61),fpre_reg_dat!$A$2:$CV$4224,FPRE_REG!$B127,0)</f>
        <v>202.18162948731026</v>
      </c>
      <c r="H127" s="120"/>
      <c r="I127" s="120">
        <f>VLOOKUP(CONCATENATE($I$52,"_Qu_",hi!$C$61),fpre_reg_dat!$A$2:$CV$4224,FPRE_REG!$B127,0)</f>
        <v>209.21129959752932</v>
      </c>
      <c r="J127" s="120"/>
      <c r="K127" s="120">
        <f>VLOOKUP(CONCATENATE($K$52,"_Qu_",hi!$C$61),fpre_reg_dat!$A$2:$CV$4224,FPRE_REG!$B127,0)</f>
        <v>205.51585572702433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3927</v>
      </c>
      <c r="D128" s="119"/>
      <c r="E128" s="115">
        <f>VLOOKUP(CONCATENATE($E$52,"_Qu_",hi!$C$61),fpre_reg_dat!$A$2:$CV$4224,FPRE_REG!$B128,0)</f>
        <v>209.21299173754889</v>
      </c>
      <c r="F128" s="120"/>
      <c r="G128" s="120">
        <f>VLOOKUP(CONCATENATE($G$52,"_Qu_",hi!$C$61),fpre_reg_dat!$A$2:$CV$4224,FPRE_REG!$B128,0)</f>
        <v>210.89058035471194</v>
      </c>
      <c r="H128" s="120"/>
      <c r="I128" s="120">
        <f>VLOOKUP(CONCATENATE($I$52,"_Qu_",hi!$C$61),fpre_reg_dat!$A$2:$CV$4224,FPRE_REG!$B128,0)</f>
        <v>208.18419583105663</v>
      </c>
      <c r="J128" s="120"/>
      <c r="K128" s="120">
        <f>VLOOKUP(CONCATENATE($K$52,"_Qu_",hi!$C$61),fpre_reg_dat!$A$2:$CV$4224,FPRE_REG!$B128,0)</f>
        <v>209.2351921162261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5" ht="15" customHeight="1" x14ac:dyDescent="0.2">
      <c r="A129" s="13"/>
      <c r="B129" s="106">
        <f t="shared" si="4"/>
        <v>77</v>
      </c>
      <c r="C129" s="118" t="s">
        <v>3929</v>
      </c>
      <c r="D129" s="119"/>
      <c r="E129" s="115">
        <f>VLOOKUP(CONCATENATE($E$52,"_Qu_",hi!$C$61),fpre_reg_dat!$A$2:$CV$4224,FPRE_REG!$B129,0)</f>
        <v>212.50338823981249</v>
      </c>
      <c r="F129" s="120"/>
      <c r="G129" s="120">
        <f>VLOOKUP(CONCATENATE($G$52,"_Qu_",hi!$C$61),fpre_reg_dat!$A$2:$CV$4224,FPRE_REG!$B129,0)</f>
        <v>217.40478573624543</v>
      </c>
      <c r="H129" s="120"/>
      <c r="I129" s="120">
        <f>VLOOKUP(CONCATENATE($I$52,"_Qu_",hi!$C$61),fpre_reg_dat!$A$2:$CV$4224,FPRE_REG!$B129,0)</f>
        <v>206.49923984295521</v>
      </c>
      <c r="J129" s="120"/>
      <c r="K129" s="120">
        <f>VLOOKUP(CONCATENATE($K$52,"_Qu_",hi!$C$61),fpre_reg_dat!$A$2:$CV$4224,FPRE_REG!$B129,0)</f>
        <v>211.31098547051809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5" ht="15" customHeight="1" x14ac:dyDescent="0.2">
      <c r="A130" s="13"/>
      <c r="B130" s="106">
        <f t="shared" si="4"/>
        <v>78</v>
      </c>
      <c r="C130" s="118" t="s">
        <v>3930</v>
      </c>
      <c r="D130" s="119"/>
      <c r="E130" s="115">
        <f>VLOOKUP(CONCATENATE($E$52,"_Qu_",hi!$C$61),fpre_reg_dat!$A$2:$CV$4224,FPRE_REG!$B130,0)</f>
        <v>215.57703309690854</v>
      </c>
      <c r="F130" s="120"/>
      <c r="G130" s="120">
        <f>VLOOKUP(CONCATENATE($G$52,"_Qu_",hi!$C$61),fpre_reg_dat!$A$2:$CV$4224,FPRE_REG!$B130,0)</f>
        <v>220.60665488982866</v>
      </c>
      <c r="H130" s="120"/>
      <c r="I130" s="120">
        <f>VLOOKUP(CONCATENATE($I$52,"_Qu_",hi!$C$61),fpre_reg_dat!$A$2:$CV$4224,FPRE_REG!$B130,0)</f>
        <v>192.2871431350344</v>
      </c>
      <c r="J130" s="120"/>
      <c r="K130" s="120">
        <f>VLOOKUP(CONCATENATE($K$52,"_Qu_",hi!$C$61),fpre_reg_dat!$A$2:$CV$4224,FPRE_REG!$B130,0)</f>
        <v>205.72725587045207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5" ht="15" customHeight="1" x14ac:dyDescent="0.2">
      <c r="A131" s="13"/>
      <c r="B131" s="106">
        <f t="shared" si="4"/>
        <v>79</v>
      </c>
      <c r="C131" s="118" t="s">
        <v>3931</v>
      </c>
      <c r="D131" s="119"/>
      <c r="E131" s="115">
        <f>VLOOKUP(CONCATENATE($E$52,"_Qu_",hi!$C$61),fpre_reg_dat!$A$2:$CV$4224,FPRE_REG!$B131,0)</f>
        <v>218.25510364664379</v>
      </c>
      <c r="F131" s="120"/>
      <c r="G131" s="120">
        <f>VLOOKUP(CONCATENATE($G$52,"_Qu_",hi!$C$61),fpre_reg_dat!$A$2:$CV$4224,FPRE_REG!$B131,0)</f>
        <v>220.67412217350847</v>
      </c>
      <c r="H131" s="120"/>
      <c r="I131" s="120">
        <f>VLOOKUP(CONCATENATE($I$52,"_Qu_",hi!$C$61),fpre_reg_dat!$A$2:$CV$4224,FPRE_REG!$B131,0)</f>
        <v>194.42756950262705</v>
      </c>
      <c r="J131" s="120"/>
      <c r="K131" s="120">
        <f>VLOOKUP(CONCATENATE($K$52,"_Qu_",hi!$C$61),fpre_reg_dat!$A$2:$CV$4224,FPRE_REG!$B131,0)</f>
        <v>207.08528560852915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5" ht="15" customHeight="1" x14ac:dyDescent="0.2">
      <c r="A132" s="13"/>
      <c r="B132" s="106">
        <f t="shared" si="4"/>
        <v>80</v>
      </c>
      <c r="C132" s="118" t="s">
        <v>3932</v>
      </c>
      <c r="D132" s="119"/>
      <c r="E132" s="115">
        <f>VLOOKUP(CONCATENATE($E$52,"_Qu_",hi!$C$61),fpre_reg_dat!$A$2:$CV$4224,FPRE_REG!$B132,0)</f>
        <v>215.12162622183695</v>
      </c>
      <c r="F132" s="120"/>
      <c r="G132" s="120">
        <f>VLOOKUP(CONCATENATE($G$52,"_Qu_",hi!$C$61),fpre_reg_dat!$A$2:$CV$4224,FPRE_REG!$B132,0)</f>
        <v>218.40168252160134</v>
      </c>
      <c r="H132" s="120"/>
      <c r="I132" s="120">
        <f>VLOOKUP(CONCATENATE($I$52,"_Qu_",hi!$C$61),fpre_reg_dat!$A$2:$CV$4224,FPRE_REG!$B132,0)</f>
        <v>203.7799151687974</v>
      </c>
      <c r="J132" s="120"/>
      <c r="K132" s="120">
        <f>VLOOKUP(CONCATENATE($K$52,"_Qu_",hi!$C$61),fpre_reg_dat!$A$2:$CV$4224,FPRE_REG!$B132,0)</f>
        <v>210.58843907408522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5" ht="15" customHeight="1" x14ac:dyDescent="0.2">
      <c r="A133" s="13"/>
      <c r="B133" s="106">
        <f t="shared" si="4"/>
        <v>81</v>
      </c>
      <c r="C133" s="118" t="s">
        <v>3937</v>
      </c>
      <c r="D133" s="119"/>
      <c r="E133" s="115">
        <f>VLOOKUP(CONCATENATE($E$52,"_Qu_",hi!$C$61),fpre_reg_dat!$A$2:$CV$4224,FPRE_REG!$B133,0)</f>
        <v>219.14866972760311</v>
      </c>
      <c r="F133" s="120"/>
      <c r="G133" s="120">
        <f>VLOOKUP(CONCATENATE($G$52,"_Qu_",hi!$C$61),fpre_reg_dat!$A$2:$CV$4224,FPRE_REG!$B133,0)</f>
        <v>221.04225548839054</v>
      </c>
      <c r="H133" s="120"/>
      <c r="I133" s="120">
        <f>VLOOKUP(CONCATENATE($I$52,"_Qu_",hi!$C$61),fpre_reg_dat!$A$2:$CV$4224,FPRE_REG!$B133,0)</f>
        <v>210.91386962362489</v>
      </c>
      <c r="J133" s="120"/>
      <c r="K133" s="120">
        <f>VLOOKUP(CONCATENATE($K$52,"_Qu_",hi!$C$61),fpre_reg_dat!$A$2:$CV$4224,FPRE_REG!$B133,0)</f>
        <v>215.62155292736276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5" ht="15" customHeight="1" x14ac:dyDescent="0.2">
      <c r="A134" s="13"/>
      <c r="B134" s="106">
        <f t="shared" si="4"/>
        <v>82</v>
      </c>
      <c r="C134" s="118" t="s">
        <v>3938</v>
      </c>
      <c r="D134" s="119"/>
      <c r="E134" s="115">
        <f>VLOOKUP(CONCATENATE($E$52,"_Qu_",hi!$C$61),fpre_reg_dat!$A$2:$CV$4224,FPRE_REG!$B134,0)</f>
        <v>223.59712867040011</v>
      </c>
      <c r="F134" s="120"/>
      <c r="G134" s="120">
        <f>VLOOKUP(CONCATENATE($G$52,"_Qu_",hi!$C$61),fpre_reg_dat!$A$2:$CV$4224,FPRE_REG!$B134,0)</f>
        <v>228.73919802156649</v>
      </c>
      <c r="H134" s="120"/>
      <c r="I134" s="120">
        <f>VLOOKUP(CONCATENATE($I$52,"_Qu_",hi!$C$61),fpre_reg_dat!$A$2:$CV$4224,FPRE_REG!$B134,0)</f>
        <v>217.96564195647545</v>
      </c>
      <c r="J134" s="120"/>
      <c r="K134" s="120">
        <f>VLOOKUP(CONCATENATE($K$52,"_Qu_",hi!$C$61),fpre_reg_dat!$A$2:$CV$4224,FPRE_REG!$B134,0)</f>
        <v>222.68196973483802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5" ht="15" customHeight="1" x14ac:dyDescent="0.2">
      <c r="A135" s="13"/>
      <c r="B135" s="106">
        <f t="shared" si="4"/>
        <v>83</v>
      </c>
      <c r="C135" s="118" t="s">
        <v>3939</v>
      </c>
      <c r="D135" s="119"/>
      <c r="E135" s="115">
        <f>VLOOKUP(CONCATENATE($E$52,"_Qu_",hi!$C$61),fpre_reg_dat!$A$2:$CV$4224,FPRE_REG!$B135,0)</f>
        <v>222.66094127659599</v>
      </c>
      <c r="F135" s="120"/>
      <c r="G135" s="120">
        <f>VLOOKUP(CONCATENATE($G$52,"_Qu_",hi!$C$61),fpre_reg_dat!$A$2:$CV$4224,FPRE_REG!$B135,0)</f>
        <v>228.77897945434174</v>
      </c>
      <c r="H135" s="120"/>
      <c r="I135" s="120">
        <f>VLOOKUP(CONCATENATE($I$52,"_Qu_",hi!$C$61),fpre_reg_dat!$A$2:$CV$4224,FPRE_REG!$B135,0)</f>
        <v>221.56430707410979</v>
      </c>
      <c r="J135" s="120"/>
      <c r="K135" s="120">
        <f>VLOOKUP(CONCATENATE($K$52,"_Qu_",hi!$C$61),fpre_reg_dat!$A$2:$CV$4224,FPRE_REG!$B135,0)</f>
        <v>224.4222105428729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5" ht="15" customHeight="1" x14ac:dyDescent="0.2">
      <c r="A136" s="13"/>
      <c r="B136" s="106">
        <f t="shared" si="4"/>
        <v>84</v>
      </c>
      <c r="C136" s="118" t="s">
        <v>4009</v>
      </c>
      <c r="D136" s="119"/>
      <c r="E136" s="115">
        <f>VLOOKUP(CONCATENATE($E$52,"_Qu_",hi!$C$61),fpre_reg_dat!$A$2:$CV$4224,FPRE_REG!$B136,0)</f>
        <v>225.70821686631027</v>
      </c>
      <c r="F136" s="120"/>
      <c r="G136" s="120">
        <f>VLOOKUP(CONCATENATE($G$52,"_Qu_",hi!$C$61),fpre_reg_dat!$A$2:$CV$4224,FPRE_REG!$B136,0)</f>
        <v>232.7102405103918</v>
      </c>
      <c r="H136" s="120"/>
      <c r="I136" s="120">
        <f>VLOOKUP(CONCATENATE($I$52,"_Qu_",hi!$C$61),fpre_reg_dat!$A$2:$CV$4224,FPRE_REG!$B136,0)</f>
        <v>238.78977751839318</v>
      </c>
      <c r="J136" s="120"/>
      <c r="K136" s="120">
        <f>VLOOKUP(CONCATENATE($K$52,"_Qu_",hi!$C$61),fpre_reg_dat!$A$2:$CV$4224,FPRE_REG!$B136,0)</f>
        <v>234.9638557729287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">
      <c r="A137" s="13"/>
      <c r="B137" s="106">
        <f t="shared" si="4"/>
        <v>85</v>
      </c>
      <c r="C137" s="118" t="s">
        <v>4010</v>
      </c>
      <c r="D137" s="119"/>
      <c r="E137" s="115">
        <f>VLOOKUP(CONCATENATE($E$52,"_Qu_",hi!$C$61),fpre_reg_dat!$A$2:$CV$4224,FPRE_REG!$B137,0)</f>
        <v>225.65038283033948</v>
      </c>
      <c r="F137" s="120"/>
      <c r="G137" s="120">
        <f>VLOOKUP(CONCATENATE($G$52,"_Qu_",hi!$C$61),fpre_reg_dat!$A$2:$CV$4224,FPRE_REG!$B137,0)</f>
        <v>231.52514035309926</v>
      </c>
      <c r="H137" s="120"/>
      <c r="I137" s="120">
        <f>VLOOKUP(CONCATENATE($I$52,"_Qu_",hi!$C$61),fpre_reg_dat!$A$2:$CV$4224,FPRE_REG!$B137,0)</f>
        <v>245.85049673448393</v>
      </c>
      <c r="J137" s="120"/>
      <c r="K137" s="120">
        <f>VLOOKUP(CONCATENATE($K$52,"_Qu_",hi!$C$61),fpre_reg_dat!$A$2:$CV$4224,FPRE_REG!$B137,0)</f>
        <v>238.0393672585908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">
      <c r="A138" s="13"/>
      <c r="B138" s="106">
        <f t="shared" si="4"/>
        <v>86</v>
      </c>
      <c r="C138" s="118" t="s">
        <v>4011</v>
      </c>
      <c r="D138" s="119"/>
      <c r="E138" s="115">
        <f>VLOOKUP(CONCATENATE($E$52,"_Qu_",hi!$C$61),fpre_reg_dat!$A$2:$CV$4224,FPRE_REG!$B138,0)</f>
        <v>230.41138724139935</v>
      </c>
      <c r="F138" s="120"/>
      <c r="G138" s="120">
        <f>VLOOKUP(CONCATENATE($G$52,"_Qu_",hi!$C$61),fpre_reg_dat!$A$2:$CV$4224,FPRE_REG!$B138,0)</f>
        <v>238.75472952239193</v>
      </c>
      <c r="H138" s="120"/>
      <c r="I138" s="120">
        <f>VLOOKUP(CONCATENATE($I$52,"_Qu_",hi!$C$61),fpre_reg_dat!$A$2:$CV$4224,FPRE_REG!$B138,0)</f>
        <v>241.52502988607276</v>
      </c>
      <c r="J138" s="120"/>
      <c r="K138" s="120">
        <f>VLOOKUP(CONCATENATE($K$52,"_Qu_",hi!$C$61),fpre_reg_dat!$A$2:$CV$4224,FPRE_REG!$B138,0)</f>
        <v>239.21101295549875</v>
      </c>
      <c r="L138" s="203"/>
      <c r="M138" s="203"/>
      <c r="N138" s="80"/>
      <c r="O138" s="80"/>
      <c r="P138" s="203"/>
      <c r="Q138" s="80"/>
      <c r="R138" s="80"/>
      <c r="S138" s="80"/>
      <c r="T138" s="80"/>
      <c r="U138" s="80"/>
      <c r="V138" s="80"/>
      <c r="X138" s="1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</row>
    <row r="139" spans="1:105" ht="15" customHeight="1" x14ac:dyDescent="0.2">
      <c r="A139" s="13"/>
      <c r="B139" s="106">
        <f t="shared" si="4"/>
        <v>87</v>
      </c>
      <c r="C139" s="118" t="s">
        <v>4012</v>
      </c>
      <c r="D139" s="119"/>
      <c r="E139" s="115">
        <f>VLOOKUP(CONCATENATE($E$52,"_Qu_",hi!$C$61),fpre_reg_dat!$A$2:$CV$4224,FPRE_REG!$B139,0)</f>
        <v>232.15199500424242</v>
      </c>
      <c r="F139" s="120"/>
      <c r="G139" s="120">
        <f>VLOOKUP(CONCATENATE($G$52,"_Qu_",hi!$C$61),fpre_reg_dat!$A$2:$CV$4224,FPRE_REG!$B139,0)</f>
        <v>240.2141987491373</v>
      </c>
      <c r="H139" s="120"/>
      <c r="I139" s="120">
        <f>VLOOKUP(CONCATENATE($I$52,"_Qu_",hi!$C$61),fpre_reg_dat!$A$2:$CV$4224,FPRE_REG!$B139,0)</f>
        <v>231.62114474811401</v>
      </c>
      <c r="J139" s="120"/>
      <c r="K139" s="120">
        <f>VLOOKUP(CONCATENATE($K$52,"_Qu_",hi!$C$61),fpre_reg_dat!$A$2:$CV$4224,FPRE_REG!$B139,0)</f>
        <v>234.97234384714488</v>
      </c>
      <c r="L139" s="186"/>
      <c r="M139" s="186"/>
      <c r="N139" s="80"/>
      <c r="O139" s="80"/>
      <c r="P139" s="186"/>
      <c r="Q139" s="80"/>
      <c r="R139" s="80"/>
      <c r="S139" s="80"/>
      <c r="T139" s="80"/>
      <c r="U139" s="80"/>
      <c r="V139" s="80"/>
      <c r="X139" s="13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</row>
    <row r="140" spans="1:105" ht="15" customHeight="1" x14ac:dyDescent="0.2">
      <c r="A140" s="13"/>
      <c r="B140" s="106"/>
      <c r="C140" s="118"/>
      <c r="D140" s="119"/>
      <c r="E140" s="120"/>
      <c r="F140" s="120"/>
      <c r="G140" s="120"/>
      <c r="H140" s="120"/>
      <c r="I140" s="120"/>
      <c r="J140" s="120"/>
      <c r="K140" s="120"/>
      <c r="L140" s="167"/>
      <c r="M140" s="167"/>
      <c r="N140" s="80"/>
      <c r="O140" s="80"/>
      <c r="P140" s="167"/>
      <c r="Q140" s="80"/>
      <c r="R140" s="80"/>
      <c r="S140" s="80"/>
      <c r="T140" s="80"/>
      <c r="U140" s="80"/>
      <c r="V140" s="80"/>
      <c r="X140" s="13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</row>
    <row r="141" spans="1:105" ht="15" customHeight="1" x14ac:dyDescent="0.2">
      <c r="A141" s="13"/>
      <c r="B141" s="106"/>
      <c r="C141" s="225" t="str">
        <f>C138&amp;" - "&amp;C139</f>
        <v>2020:2 - 2020:3</v>
      </c>
      <c r="D141" s="225"/>
      <c r="E141" s="114">
        <f>E139/E138-1</f>
        <v>7.5543478283885968E-3</v>
      </c>
      <c r="F141" s="169"/>
      <c r="G141" s="114">
        <f>G139/G138-1</f>
        <v>6.1128390196287796E-3</v>
      </c>
      <c r="H141" s="169"/>
      <c r="I141" s="114">
        <f>I139/I138-1</f>
        <v>-4.1005626384273297E-2</v>
      </c>
      <c r="J141" s="169"/>
      <c r="K141" s="114">
        <f>K139/K138-1</f>
        <v>-1.7719372766263009E-2</v>
      </c>
      <c r="L141" s="186"/>
      <c r="M141" s="186"/>
      <c r="N141" s="80"/>
      <c r="O141" s="80"/>
      <c r="P141" s="186"/>
      <c r="Q141" s="80"/>
      <c r="R141" s="80"/>
      <c r="S141" s="80"/>
      <c r="T141" s="80"/>
      <c r="U141" s="80"/>
      <c r="V141" s="80"/>
      <c r="X141" s="13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</row>
    <row r="142" spans="1:105" ht="15" customHeight="1" x14ac:dyDescent="0.2">
      <c r="A142" s="13"/>
      <c r="B142" s="106"/>
      <c r="C142" s="225" t="str">
        <f>C135&amp;" - "&amp;C139</f>
        <v>2019:3 - 2020:3</v>
      </c>
      <c r="D142" s="225"/>
      <c r="E142" s="114">
        <f>E139/E135-1</f>
        <v>4.2625588813335558E-2</v>
      </c>
      <c r="F142" s="169"/>
      <c r="G142" s="114">
        <f>G139/G135-1</f>
        <v>4.9983697462369969E-2</v>
      </c>
      <c r="H142" s="169"/>
      <c r="I142" s="114">
        <f>I139/I135-1</f>
        <v>4.5390152442921883E-2</v>
      </c>
      <c r="J142" s="169"/>
      <c r="K142" s="114">
        <f>K139/K135-1</f>
        <v>4.7010201346610936E-2</v>
      </c>
      <c r="L142" s="186"/>
      <c r="M142" s="186"/>
      <c r="N142" s="80"/>
      <c r="O142" s="80"/>
      <c r="P142" s="186"/>
      <c r="Q142" s="80"/>
      <c r="R142" s="80"/>
      <c r="S142" s="80"/>
      <c r="T142" s="80"/>
      <c r="U142" s="80"/>
      <c r="V142" s="80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1:105" ht="4.5" customHeight="1" x14ac:dyDescent="0.2">
      <c r="A143" s="13"/>
      <c r="B143" s="87"/>
      <c r="C143" s="91"/>
      <c r="D143" s="91"/>
      <c r="E143" s="92"/>
      <c r="F143" s="89"/>
      <c r="G143" s="92"/>
      <c r="H143" s="89"/>
      <c r="I143" s="92"/>
      <c r="J143" s="92"/>
      <c r="K143" s="92"/>
      <c r="L143" s="22"/>
      <c r="M143" s="91"/>
      <c r="N143" s="91"/>
      <c r="O143" s="92"/>
      <c r="P143" s="89"/>
      <c r="Q143" s="92"/>
      <c r="R143" s="89"/>
      <c r="S143" s="92"/>
      <c r="T143" s="92"/>
      <c r="U143" s="92"/>
      <c r="V143" s="186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</row>
    <row r="144" spans="1:105" x14ac:dyDescent="0.2">
      <c r="A144" s="13"/>
      <c r="B144" s="106"/>
      <c r="C144" s="232" t="str">
        <f>te!A11</f>
        <v>Source: Transaction price indexes Fahrländer Partner.</v>
      </c>
      <c r="D144" s="232"/>
      <c r="E144" s="232"/>
      <c r="F144" s="232"/>
      <c r="G144" s="232"/>
      <c r="H144" s="232"/>
      <c r="I144" s="232"/>
      <c r="J144" s="232"/>
      <c r="K144" s="232"/>
      <c r="L144" s="10"/>
      <c r="M144" s="10"/>
      <c r="N144" s="80"/>
      <c r="O144" s="80"/>
      <c r="P144" s="10"/>
      <c r="Q144" s="80"/>
      <c r="R144" s="80"/>
      <c r="S144" s="80"/>
      <c r="T144" s="80"/>
      <c r="U144" s="80"/>
      <c r="V144" s="80"/>
      <c r="X144" s="13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</row>
    <row r="145" spans="1:104" x14ac:dyDescent="0.2">
      <c r="A145" s="13"/>
      <c r="B145" s="10"/>
      <c r="C145" s="186"/>
      <c r="D145" s="186"/>
      <c r="E145" s="186"/>
      <c r="F145" s="186"/>
      <c r="G145" s="186"/>
      <c r="H145" s="186"/>
      <c r="I145" s="186"/>
      <c r="J145" s="186"/>
      <c r="K145" s="186"/>
      <c r="L145" s="10"/>
      <c r="M145" s="10"/>
      <c r="N145" s="80"/>
      <c r="O145" s="80"/>
      <c r="P145" s="10"/>
      <c r="Q145" s="80"/>
      <c r="R145" s="80"/>
      <c r="S145" s="80"/>
      <c r="T145" s="80"/>
      <c r="U145" s="80"/>
      <c r="V145" s="8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ht="30" customHeight="1" x14ac:dyDescent="0.2">
      <c r="A146" s="13"/>
      <c r="B146" s="10"/>
      <c r="C146" s="220"/>
      <c r="D146" s="220"/>
      <c r="E146" s="220"/>
      <c r="F146" s="220"/>
      <c r="G146" s="220"/>
      <c r="H146" s="220"/>
      <c r="I146" s="220"/>
      <c r="J146" s="220"/>
      <c r="K146" s="22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4.5" customHeight="1" x14ac:dyDescent="0.2">
      <c r="A147" s="13"/>
      <c r="B147" s="10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ht="9.9499999999999993" customHeight="1" x14ac:dyDescent="0.2">
      <c r="A148" s="13"/>
      <c r="B148" s="11"/>
      <c r="C148" s="209" t="s">
        <v>56</v>
      </c>
      <c r="D148" s="209"/>
      <c r="E148" s="209"/>
      <c r="F148" s="209" t="str">
        <f>te!A12</f>
        <v>Transaction price and building land indexes for private property</v>
      </c>
      <c r="G148" s="209"/>
      <c r="H148" s="209"/>
      <c r="I148" s="209"/>
      <c r="J148" s="209"/>
      <c r="K148" s="209"/>
      <c r="L148" s="209"/>
      <c r="M148" s="10"/>
      <c r="N148" s="10"/>
      <c r="O148" s="10"/>
      <c r="P148" s="10"/>
      <c r="Q148" s="10"/>
      <c r="R148" s="10"/>
      <c r="S148" s="10"/>
      <c r="T148" s="10"/>
      <c r="U148" s="148" t="str">
        <f>hi!$G$5</f>
        <v>3rd quarter 2020</v>
      </c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s="11" customFormat="1" ht="9.9499999999999993" customHeight="1" x14ac:dyDescent="0.2">
      <c r="A149" s="84"/>
      <c r="C149" s="209" t="s">
        <v>0</v>
      </c>
      <c r="D149" s="209"/>
      <c r="E149" s="209"/>
      <c r="W149" s="84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4" s="10" customFormat="1" ht="8.1" customHeight="1" x14ac:dyDescent="0.2">
      <c r="A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X199" s="13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</row>
    <row r="200" spans="1:104" x14ac:dyDescent="0.2">
      <c r="A200" s="1"/>
      <c r="B200" s="231"/>
      <c r="C200" s="231"/>
      <c r="D200" s="231"/>
      <c r="E200" s="231"/>
      <c r="F200" s="231"/>
      <c r="G200" s="231"/>
      <c r="H200" s="231"/>
      <c r="I200" s="231"/>
      <c r="J200" s="231"/>
      <c r="K200" s="1"/>
      <c r="L200" s="1"/>
      <c r="M200" s="1"/>
      <c r="N200" s="1"/>
      <c r="O200" s="1"/>
      <c r="P200" s="1"/>
      <c r="Q200" s="1"/>
      <c r="R200" s="1"/>
    </row>
  </sheetData>
  <sheetProtection sheet="1" objects="1" scenarios="1"/>
  <mergeCells count="42">
    <mergeCell ref="M95:U95"/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48:L148"/>
    <mergeCell ref="B200:J200"/>
    <mergeCell ref="C144:K144"/>
    <mergeCell ref="C43:K43"/>
    <mergeCell ref="C53:K53"/>
    <mergeCell ref="D56:E56"/>
    <mergeCell ref="F56:G56"/>
    <mergeCell ref="H56:I56"/>
    <mergeCell ref="C45:E45"/>
    <mergeCell ref="C46:E46"/>
    <mergeCell ref="C146:K146"/>
    <mergeCell ref="C148:E148"/>
    <mergeCell ref="C149:E149"/>
    <mergeCell ref="C141:D141"/>
    <mergeCell ref="C142:D142"/>
  </mergeCells>
  <conditionalFormatting sqref="E38:K40">
    <cfRule type="expression" dxfId="705" priority="179" stopIfTrue="1">
      <formula>#N/A</formula>
    </cfRule>
  </conditionalFormatting>
  <conditionalFormatting sqref="E38:K40">
    <cfRule type="containsErrors" dxfId="704" priority="178">
      <formula>ISERROR(E38)</formula>
    </cfRule>
  </conditionalFormatting>
  <conditionalFormatting sqref="E38:K40">
    <cfRule type="expression" dxfId="703" priority="177" stopIfTrue="1">
      <formula>#N/A</formula>
    </cfRule>
  </conditionalFormatting>
  <conditionalFormatting sqref="E38:K40">
    <cfRule type="containsErrors" dxfId="702" priority="176">
      <formula>ISERROR(E38)</formula>
    </cfRule>
  </conditionalFormatting>
  <conditionalFormatting sqref="O40:U40">
    <cfRule type="expression" dxfId="701" priority="175" stopIfTrue="1">
      <formula>#N/A</formula>
    </cfRule>
  </conditionalFormatting>
  <conditionalFormatting sqref="O40:U40">
    <cfRule type="containsErrors" dxfId="700" priority="174">
      <formula>ISERROR(O40)</formula>
    </cfRule>
  </conditionalFormatting>
  <conditionalFormatting sqref="O40:U40">
    <cfRule type="expression" dxfId="699" priority="173" stopIfTrue="1">
      <formula>#N/A</formula>
    </cfRule>
  </conditionalFormatting>
  <conditionalFormatting sqref="O40:U40">
    <cfRule type="containsErrors" dxfId="698" priority="172">
      <formula>ISERROR(O40)</formula>
    </cfRule>
  </conditionalFormatting>
  <conditionalFormatting sqref="O38:U39">
    <cfRule type="expression" dxfId="697" priority="171" stopIfTrue="1">
      <formula>#N/A</formula>
    </cfRule>
  </conditionalFormatting>
  <conditionalFormatting sqref="O38:U39">
    <cfRule type="containsErrors" dxfId="696" priority="170">
      <formula>ISERROR(O38)</formula>
    </cfRule>
  </conditionalFormatting>
  <conditionalFormatting sqref="O38:U39">
    <cfRule type="expression" dxfId="695" priority="169" stopIfTrue="1">
      <formula>#N/A</formula>
    </cfRule>
  </conditionalFormatting>
  <conditionalFormatting sqref="O38:U39">
    <cfRule type="containsErrors" dxfId="694" priority="168">
      <formula>ISERROR(O38)</formula>
    </cfRule>
  </conditionalFormatting>
  <conditionalFormatting sqref="E37:K37">
    <cfRule type="expression" dxfId="693" priority="135" stopIfTrue="1">
      <formula>#N/A</formula>
    </cfRule>
  </conditionalFormatting>
  <conditionalFormatting sqref="E37:K37">
    <cfRule type="containsErrors" dxfId="692" priority="134">
      <formula>ISERROR(E37)</formula>
    </cfRule>
  </conditionalFormatting>
  <conditionalFormatting sqref="E37:K37">
    <cfRule type="expression" dxfId="691" priority="133" stopIfTrue="1">
      <formula>#N/A</formula>
    </cfRule>
  </conditionalFormatting>
  <conditionalFormatting sqref="E37:K37">
    <cfRule type="containsErrors" dxfId="690" priority="132">
      <formula>ISERROR(E37)</formula>
    </cfRule>
  </conditionalFormatting>
  <conditionalFormatting sqref="N173">
    <cfRule type="expression" priority="131">
      <formula>"istzahl($D$10)"</formula>
    </cfRule>
  </conditionalFormatting>
  <conditionalFormatting sqref="E57:E137 E139">
    <cfRule type="expression" dxfId="689" priority="130" stopIfTrue="1">
      <formula>#N/A</formula>
    </cfRule>
  </conditionalFormatting>
  <conditionalFormatting sqref="E57:E137 E139">
    <cfRule type="containsErrors" dxfId="688" priority="129">
      <formula>ISERROR(E57)</formula>
    </cfRule>
  </conditionalFormatting>
  <conditionalFormatting sqref="E57:E137 E139">
    <cfRule type="expression" dxfId="687" priority="128" stopIfTrue="1">
      <formula>#N/A</formula>
    </cfRule>
  </conditionalFormatting>
  <conditionalFormatting sqref="E57:E137 E139">
    <cfRule type="containsErrors" dxfId="686" priority="127">
      <formula>ISERROR(E57)</formula>
    </cfRule>
  </conditionalFormatting>
  <conditionalFormatting sqref="O58:O91">
    <cfRule type="expression" dxfId="685" priority="126" stopIfTrue="1">
      <formula>#N/A</formula>
    </cfRule>
  </conditionalFormatting>
  <conditionalFormatting sqref="O58:O91">
    <cfRule type="containsErrors" dxfId="684" priority="125">
      <formula>ISERROR(O58)</formula>
    </cfRule>
  </conditionalFormatting>
  <conditionalFormatting sqref="O58:O91">
    <cfRule type="expression" dxfId="683" priority="124" stopIfTrue="1">
      <formula>#N/A</formula>
    </cfRule>
  </conditionalFormatting>
  <conditionalFormatting sqref="O58:O91">
    <cfRule type="containsErrors" dxfId="682" priority="123">
      <formula>ISERROR(O58)</formula>
    </cfRule>
  </conditionalFormatting>
  <conditionalFormatting sqref="O57">
    <cfRule type="expression" dxfId="681" priority="122" stopIfTrue="1">
      <formula>#N/A</formula>
    </cfRule>
  </conditionalFormatting>
  <conditionalFormatting sqref="O57">
    <cfRule type="containsErrors" dxfId="680" priority="121">
      <formula>ISERROR(O57)</formula>
    </cfRule>
  </conditionalFormatting>
  <conditionalFormatting sqref="O57">
    <cfRule type="expression" dxfId="679" priority="120" stopIfTrue="1">
      <formula>#N/A</formula>
    </cfRule>
  </conditionalFormatting>
  <conditionalFormatting sqref="O57">
    <cfRule type="containsErrors" dxfId="678" priority="119">
      <formula>ISERROR(O57)</formula>
    </cfRule>
  </conditionalFormatting>
  <conditionalFormatting sqref="E143:K143">
    <cfRule type="expression" dxfId="677" priority="118" stopIfTrue="1">
      <formula>#N/A</formula>
    </cfRule>
  </conditionalFormatting>
  <conditionalFormatting sqref="E143:K143">
    <cfRule type="containsErrors" dxfId="676" priority="117">
      <formula>ISERROR(E143)</formula>
    </cfRule>
  </conditionalFormatting>
  <conditionalFormatting sqref="E143:K143">
    <cfRule type="expression" dxfId="675" priority="116" stopIfTrue="1">
      <formula>#N/A</formula>
    </cfRule>
  </conditionalFormatting>
  <conditionalFormatting sqref="E143:K143">
    <cfRule type="containsErrors" dxfId="674" priority="115">
      <formula>ISERROR(E143)</formula>
    </cfRule>
  </conditionalFormatting>
  <conditionalFormatting sqref="O143:U143">
    <cfRule type="expression" dxfId="673" priority="114" stopIfTrue="1">
      <formula>#N/A</formula>
    </cfRule>
  </conditionalFormatting>
  <conditionalFormatting sqref="O143:U143">
    <cfRule type="containsErrors" dxfId="672" priority="113">
      <formula>ISERROR(O143)</formula>
    </cfRule>
  </conditionalFormatting>
  <conditionalFormatting sqref="O143:U143">
    <cfRule type="expression" dxfId="671" priority="112" stopIfTrue="1">
      <formula>#N/A</formula>
    </cfRule>
  </conditionalFormatting>
  <conditionalFormatting sqref="O143:U143">
    <cfRule type="containsErrors" dxfId="670" priority="111">
      <formula>ISERROR(O143)</formula>
    </cfRule>
  </conditionalFormatting>
  <conditionalFormatting sqref="E141:E142">
    <cfRule type="expression" dxfId="669" priority="110" stopIfTrue="1">
      <formula>#N/A</formula>
    </cfRule>
  </conditionalFormatting>
  <conditionalFormatting sqref="E141:E142">
    <cfRule type="containsErrors" dxfId="668" priority="109">
      <formula>ISERROR(E141)</formula>
    </cfRule>
  </conditionalFormatting>
  <conditionalFormatting sqref="E141:E142">
    <cfRule type="expression" dxfId="667" priority="108" stopIfTrue="1">
      <formula>#N/A</formula>
    </cfRule>
  </conditionalFormatting>
  <conditionalFormatting sqref="E141:E142">
    <cfRule type="containsErrors" dxfId="666" priority="107">
      <formula>ISERROR(E141)</formula>
    </cfRule>
  </conditionalFormatting>
  <conditionalFormatting sqref="E36 J36:K36">
    <cfRule type="expression" dxfId="665" priority="72" stopIfTrue="1">
      <formula>#N/A</formula>
    </cfRule>
  </conditionalFormatting>
  <conditionalFormatting sqref="E36 J36:K36">
    <cfRule type="containsErrors" dxfId="664" priority="71">
      <formula>ISERROR(E36)</formula>
    </cfRule>
  </conditionalFormatting>
  <conditionalFormatting sqref="E36 J36:K36">
    <cfRule type="expression" dxfId="663" priority="70" stopIfTrue="1">
      <formula>#N/A</formula>
    </cfRule>
  </conditionalFormatting>
  <conditionalFormatting sqref="E36 J36:K36">
    <cfRule type="containsErrors" dxfId="662" priority="69">
      <formula>ISERROR(E36)</formula>
    </cfRule>
  </conditionalFormatting>
  <conditionalFormatting sqref="O36 T36:U36">
    <cfRule type="expression" dxfId="661" priority="68" stopIfTrue="1">
      <formula>#N/A</formula>
    </cfRule>
  </conditionalFormatting>
  <conditionalFormatting sqref="O36 T36:U36">
    <cfRule type="containsErrors" dxfId="660" priority="67">
      <formula>ISERROR(O36)</formula>
    </cfRule>
  </conditionalFormatting>
  <conditionalFormatting sqref="O36 T36:U36">
    <cfRule type="expression" dxfId="659" priority="66" stopIfTrue="1">
      <formula>#N/A</formula>
    </cfRule>
  </conditionalFormatting>
  <conditionalFormatting sqref="O36 T36:U36">
    <cfRule type="containsErrors" dxfId="658" priority="65">
      <formula>ISERROR(O36)</formula>
    </cfRule>
  </conditionalFormatting>
  <conditionalFormatting sqref="E55 J55:K55">
    <cfRule type="expression" dxfId="657" priority="64" stopIfTrue="1">
      <formula>#N/A</formula>
    </cfRule>
  </conditionalFormatting>
  <conditionalFormatting sqref="E55 J55:K55">
    <cfRule type="containsErrors" dxfId="656" priority="63">
      <formula>ISERROR(E55)</formula>
    </cfRule>
  </conditionalFormatting>
  <conditionalFormatting sqref="E55 J55:K55">
    <cfRule type="expression" dxfId="655" priority="62" stopIfTrue="1">
      <formula>#N/A</formula>
    </cfRule>
  </conditionalFormatting>
  <conditionalFormatting sqref="E55 J55:K55">
    <cfRule type="containsErrors" dxfId="654" priority="61">
      <formula>ISERROR(E55)</formula>
    </cfRule>
  </conditionalFormatting>
  <conditionalFormatting sqref="O55 T55:U55">
    <cfRule type="expression" dxfId="653" priority="60" stopIfTrue="1">
      <formula>#N/A</formula>
    </cfRule>
  </conditionalFormatting>
  <conditionalFormatting sqref="O55 T55:U55">
    <cfRule type="containsErrors" dxfId="652" priority="59">
      <formula>ISERROR(O55)</formula>
    </cfRule>
  </conditionalFormatting>
  <conditionalFormatting sqref="O55 T55:U55">
    <cfRule type="expression" dxfId="651" priority="58" stopIfTrue="1">
      <formula>#N/A</formula>
    </cfRule>
  </conditionalFormatting>
  <conditionalFormatting sqref="O55 T55:U55">
    <cfRule type="containsErrors" dxfId="650" priority="57">
      <formula>ISERROR(O55)</formula>
    </cfRule>
  </conditionalFormatting>
  <conditionalFormatting sqref="C141:D141">
    <cfRule type="containsErrors" dxfId="649" priority="56">
      <formula>ISERROR(C141)</formula>
    </cfRule>
  </conditionalFormatting>
  <conditionalFormatting sqref="C142:D142">
    <cfRule type="containsErrors" dxfId="648" priority="55">
      <formula>ISERROR(C142)</formula>
    </cfRule>
  </conditionalFormatting>
  <conditionalFormatting sqref="O93">
    <cfRule type="expression" dxfId="647" priority="40" stopIfTrue="1">
      <formula>#N/A</formula>
    </cfRule>
  </conditionalFormatting>
  <conditionalFormatting sqref="O93">
    <cfRule type="containsErrors" dxfId="646" priority="39">
      <formula>ISERROR(O93)</formula>
    </cfRule>
  </conditionalFormatting>
  <conditionalFormatting sqref="M93:N93">
    <cfRule type="containsErrors" dxfId="645" priority="42">
      <formula>ISERROR(M93)</formula>
    </cfRule>
  </conditionalFormatting>
  <conditionalFormatting sqref="M94:N94">
    <cfRule type="containsErrors" dxfId="644" priority="41">
      <formula>ISERROR(M94)</formula>
    </cfRule>
  </conditionalFormatting>
  <conditionalFormatting sqref="O93">
    <cfRule type="containsErrors" dxfId="643" priority="38">
      <formula>ISERROR(O93)</formula>
    </cfRule>
  </conditionalFormatting>
  <conditionalFormatting sqref="O94">
    <cfRule type="expression" dxfId="642" priority="37" stopIfTrue="1">
      <formula>#N/A</formula>
    </cfRule>
  </conditionalFormatting>
  <conditionalFormatting sqref="O94">
    <cfRule type="containsErrors" dxfId="641" priority="36">
      <formula>ISERROR(O94)</formula>
    </cfRule>
  </conditionalFormatting>
  <conditionalFormatting sqref="O94">
    <cfRule type="containsErrors" dxfId="640" priority="35">
      <formula>ISERROR(O94)</formula>
    </cfRule>
  </conditionalFormatting>
  <conditionalFormatting sqref="Q93">
    <cfRule type="expression" dxfId="639" priority="34" stopIfTrue="1">
      <formula>#N/A</formula>
    </cfRule>
  </conditionalFormatting>
  <conditionalFormatting sqref="Q93">
    <cfRule type="containsErrors" dxfId="638" priority="33">
      <formula>ISERROR(Q93)</formula>
    </cfRule>
  </conditionalFormatting>
  <conditionalFormatting sqref="Q93">
    <cfRule type="containsErrors" dxfId="637" priority="32">
      <formula>ISERROR(Q93)</formula>
    </cfRule>
  </conditionalFormatting>
  <conditionalFormatting sqref="S93">
    <cfRule type="expression" dxfId="636" priority="31" stopIfTrue="1">
      <formula>#N/A</formula>
    </cfRule>
  </conditionalFormatting>
  <conditionalFormatting sqref="S93">
    <cfRule type="containsErrors" dxfId="635" priority="30">
      <formula>ISERROR(S93)</formula>
    </cfRule>
  </conditionalFormatting>
  <conditionalFormatting sqref="S93">
    <cfRule type="containsErrors" dxfId="634" priority="29">
      <formula>ISERROR(S93)</formula>
    </cfRule>
  </conditionalFormatting>
  <conditionalFormatting sqref="U93">
    <cfRule type="expression" dxfId="633" priority="28" stopIfTrue="1">
      <formula>#N/A</formula>
    </cfRule>
  </conditionalFormatting>
  <conditionalFormatting sqref="U93">
    <cfRule type="containsErrors" dxfId="632" priority="27">
      <formula>ISERROR(U93)</formula>
    </cfRule>
  </conditionalFormatting>
  <conditionalFormatting sqref="U93">
    <cfRule type="containsErrors" dxfId="631" priority="26">
      <formula>ISERROR(U93)</formula>
    </cfRule>
  </conditionalFormatting>
  <conditionalFormatting sqref="Q94">
    <cfRule type="expression" dxfId="630" priority="25" stopIfTrue="1">
      <formula>#N/A</formula>
    </cfRule>
  </conditionalFormatting>
  <conditionalFormatting sqref="Q94">
    <cfRule type="containsErrors" dxfId="629" priority="24">
      <formula>ISERROR(Q94)</formula>
    </cfRule>
  </conditionalFormatting>
  <conditionalFormatting sqref="Q94">
    <cfRule type="containsErrors" dxfId="628" priority="23">
      <formula>ISERROR(Q94)</formula>
    </cfRule>
  </conditionalFormatting>
  <conditionalFormatting sqref="S94">
    <cfRule type="expression" dxfId="627" priority="22" stopIfTrue="1">
      <formula>#N/A</formula>
    </cfRule>
  </conditionalFormatting>
  <conditionalFormatting sqref="S94">
    <cfRule type="containsErrors" dxfId="626" priority="21">
      <formula>ISERROR(S94)</formula>
    </cfRule>
  </conditionalFormatting>
  <conditionalFormatting sqref="S94">
    <cfRule type="containsErrors" dxfId="625" priority="20">
      <formula>ISERROR(S94)</formula>
    </cfRule>
  </conditionalFormatting>
  <conditionalFormatting sqref="U94">
    <cfRule type="expression" dxfId="624" priority="19" stopIfTrue="1">
      <formula>#N/A</formula>
    </cfRule>
  </conditionalFormatting>
  <conditionalFormatting sqref="U94">
    <cfRule type="containsErrors" dxfId="623" priority="18">
      <formula>ISERROR(U94)</formula>
    </cfRule>
  </conditionalFormatting>
  <conditionalFormatting sqref="U94">
    <cfRule type="containsErrors" dxfId="622" priority="17">
      <formula>ISERROR(U94)</formula>
    </cfRule>
  </conditionalFormatting>
  <conditionalFormatting sqref="E138">
    <cfRule type="expression" dxfId="621" priority="16" stopIfTrue="1">
      <formula>#N/A</formula>
    </cfRule>
  </conditionalFormatting>
  <conditionalFormatting sqref="E138">
    <cfRule type="containsErrors" dxfId="620" priority="15">
      <formula>ISERROR(E138)</formula>
    </cfRule>
  </conditionalFormatting>
  <conditionalFormatting sqref="E138">
    <cfRule type="expression" dxfId="619" priority="14" stopIfTrue="1">
      <formula>#N/A</formula>
    </cfRule>
  </conditionalFormatting>
  <conditionalFormatting sqref="E138">
    <cfRule type="containsErrors" dxfId="618" priority="13">
      <formula>ISERROR(E138)</formula>
    </cfRule>
  </conditionalFormatting>
  <conditionalFormatting sqref="G141:G142">
    <cfRule type="expression" dxfId="617" priority="12" stopIfTrue="1">
      <formula>#N/A</formula>
    </cfRule>
  </conditionalFormatting>
  <conditionalFormatting sqref="G141:G142">
    <cfRule type="containsErrors" dxfId="616" priority="11">
      <formula>ISERROR(G141)</formula>
    </cfRule>
  </conditionalFormatting>
  <conditionalFormatting sqref="G141:G142">
    <cfRule type="expression" dxfId="615" priority="10" stopIfTrue="1">
      <formula>#N/A</formula>
    </cfRule>
  </conditionalFormatting>
  <conditionalFormatting sqref="G141:G142">
    <cfRule type="containsErrors" dxfId="614" priority="9">
      <formula>ISERROR(G141)</formula>
    </cfRule>
  </conditionalFormatting>
  <conditionalFormatting sqref="I141:I142">
    <cfRule type="expression" dxfId="613" priority="8" stopIfTrue="1">
      <formula>#N/A</formula>
    </cfRule>
  </conditionalFormatting>
  <conditionalFormatting sqref="I141:I142">
    <cfRule type="containsErrors" dxfId="612" priority="7">
      <formula>ISERROR(I141)</formula>
    </cfRule>
  </conditionalFormatting>
  <conditionalFormatting sqref="I141:I142">
    <cfRule type="expression" dxfId="611" priority="6" stopIfTrue="1">
      <formula>#N/A</formula>
    </cfRule>
  </conditionalFormatting>
  <conditionalFormatting sqref="I141:I142">
    <cfRule type="containsErrors" dxfId="610" priority="5">
      <formula>ISERROR(I141)</formula>
    </cfRule>
  </conditionalFormatting>
  <conditionalFormatting sqref="K141:K142">
    <cfRule type="expression" dxfId="609" priority="4" stopIfTrue="1">
      <formula>#N/A</formula>
    </cfRule>
  </conditionalFormatting>
  <conditionalFormatting sqref="K141:K142">
    <cfRule type="containsErrors" dxfId="608" priority="3">
      <formula>ISERROR(K141)</formula>
    </cfRule>
  </conditionalFormatting>
  <conditionalFormatting sqref="K141:K142">
    <cfRule type="expression" dxfId="607" priority="2" stopIfTrue="1">
      <formula>#N/A</formula>
    </cfRule>
  </conditionalFormatting>
  <conditionalFormatting sqref="K141:K142">
    <cfRule type="containsErrors" dxfId="606" priority="1">
      <formula>ISERROR(K141)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99"/>
  <sheetViews>
    <sheetView workbookViewId="0">
      <selection activeCell="X22" sqref="X22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Canton of Zurich, 3rd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Canton: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0" t="str">
        <f>CONCATENATE(te!A97," ",hi!D76," ",te!A100)</f>
        <v>Indexes Canton of Zurich (1st quarter 2000 = 100)</v>
      </c>
      <c r="D11" s="210"/>
      <c r="E11" s="210"/>
      <c r="F11" s="210"/>
      <c r="G11" s="210"/>
      <c r="H11" s="210"/>
      <c r="I11" s="210"/>
      <c r="J11" s="210"/>
      <c r="K11" s="210"/>
      <c r="L11" s="90"/>
      <c r="M11" s="210" t="str">
        <f>N53</f>
        <v>Indexes Canton of Zurich (average 1985 = 100)</v>
      </c>
      <c r="N11" s="210"/>
      <c r="O11" s="210"/>
      <c r="P11" s="210"/>
      <c r="Q11" s="210"/>
      <c r="R11" s="210"/>
      <c r="S11" s="210"/>
      <c r="T11" s="210"/>
      <c r="U11" s="21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1" t="str">
        <f>VLOOKUP(hi!C33,hi!A34:B38,2,FALSE)</f>
        <v>Condominiums CON</v>
      </c>
      <c r="D13" s="211"/>
      <c r="E13" s="211"/>
      <c r="F13" s="211"/>
      <c r="G13" s="211"/>
      <c r="H13" s="211"/>
      <c r="I13" s="211"/>
      <c r="J13" s="211"/>
      <c r="K13" s="211"/>
      <c r="L13" s="90"/>
      <c r="M13" s="211" t="str">
        <f>C13</f>
        <v>Condominiums CON</v>
      </c>
      <c r="N13" s="211"/>
      <c r="O13" s="211"/>
      <c r="P13" s="211"/>
      <c r="Q13" s="211"/>
      <c r="R13" s="211"/>
      <c r="S13" s="211"/>
      <c r="T13" s="211"/>
      <c r="U13" s="21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3" t="str">
        <f>te!$A$11</f>
        <v>Source: Transaction price indexes Fahrländer Partner.</v>
      </c>
      <c r="D33" s="213"/>
      <c r="E33" s="213"/>
      <c r="F33" s="213"/>
      <c r="G33" s="213"/>
      <c r="H33" s="213"/>
      <c r="I33" s="10"/>
      <c r="J33" s="10"/>
      <c r="K33" s="10"/>
      <c r="L33" s="11"/>
      <c r="M33" s="213" t="str">
        <f>te!$A$11</f>
        <v>Source: Transaction price indexes Fahrländer Partner.</v>
      </c>
      <c r="N33" s="213"/>
      <c r="O33" s="213"/>
      <c r="P33" s="213"/>
      <c r="Q33" s="213"/>
      <c r="R33" s="213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4" t="str">
        <f>IF(hi!$C$33=3,"",te!$A$63)</f>
        <v>Market segment</v>
      </c>
      <c r="F36" s="224"/>
      <c r="G36" s="224"/>
      <c r="H36" s="224"/>
      <c r="I36" s="224"/>
      <c r="J36" s="113"/>
      <c r="K36" s="113"/>
      <c r="L36" s="22"/>
      <c r="M36" s="111"/>
      <c r="N36" s="112"/>
      <c r="O36" s="224" t="str">
        <f>E36</f>
        <v>Market segment</v>
      </c>
      <c r="P36" s="224"/>
      <c r="Q36" s="224"/>
      <c r="R36" s="224"/>
      <c r="S36" s="224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>lower</v>
      </c>
      <c r="F37" s="113"/>
      <c r="G37" s="113" t="str">
        <f>VLOOKUP(hi!$C$33,hi!$A$34:$R$38,16,FALSE)</f>
        <v>average</v>
      </c>
      <c r="H37" s="113"/>
      <c r="I37" s="113" t="str">
        <f>VLOOKUP(hi!$C$33,hi!$A$34:$R$38,17,FALSE)</f>
        <v>upper</v>
      </c>
      <c r="J37" s="113"/>
      <c r="K37" s="113" t="str">
        <f>VLOOKUP(hi!$C$33,hi!$A$34:$R$38,18,FALSE)</f>
        <v>CON global</v>
      </c>
      <c r="L37" s="22"/>
      <c r="M37" s="22"/>
      <c r="N37" s="10"/>
      <c r="O37" s="179" t="str">
        <f>E37</f>
        <v>lower</v>
      </c>
      <c r="P37" s="100"/>
      <c r="Q37" s="179" t="str">
        <f>G37</f>
        <v>average</v>
      </c>
      <c r="R37" s="100"/>
      <c r="S37" s="179" t="str">
        <f>I37</f>
        <v>upper</v>
      </c>
      <c r="T37" s="100"/>
      <c r="U37" s="179" t="str">
        <f>K37</f>
        <v>CON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33" t="str">
        <f>C142</f>
        <v>2020:2 - 2020:3</v>
      </c>
      <c r="D38" s="221"/>
      <c r="E38" s="114">
        <f>E142</f>
        <v>1.226811077876877E-2</v>
      </c>
      <c r="F38" s="115"/>
      <c r="G38" s="114">
        <f>G142</f>
        <v>1.4626738942653983E-2</v>
      </c>
      <c r="H38" s="115"/>
      <c r="I38" s="114">
        <f>I142</f>
        <v>-3.2322006250454338E-2</v>
      </c>
      <c r="J38" s="114"/>
      <c r="K38" s="114">
        <f>K142</f>
        <v>-8.7002504141231451E-3</v>
      </c>
      <c r="L38" s="22"/>
      <c r="M38" s="221" t="str">
        <f>N94</f>
        <v>2018 - 2019</v>
      </c>
      <c r="N38" s="221"/>
      <c r="O38" s="114">
        <f>O94</f>
        <v>4.2203840840112861E-2</v>
      </c>
      <c r="P38" s="115"/>
      <c r="Q38" s="114">
        <f>Q94</f>
        <v>4.4776832722609239E-2</v>
      </c>
      <c r="R38" s="115"/>
      <c r="S38" s="114">
        <f>S94</f>
        <v>0.12377850408794977</v>
      </c>
      <c r="T38" s="114"/>
      <c r="U38" s="114">
        <f>U94</f>
        <v>8.1230015298998426E-2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33" t="str">
        <f>C143</f>
        <v>2019:3 - 2020:3</v>
      </c>
      <c r="D39" s="221"/>
      <c r="E39" s="114">
        <f>E143</f>
        <v>3.5860604100776738E-2</v>
      </c>
      <c r="F39" s="115"/>
      <c r="G39" s="114">
        <f>G143</f>
        <v>4.317237837139265E-2</v>
      </c>
      <c r="H39" s="115"/>
      <c r="I39" s="114">
        <f>I143</f>
        <v>2.5571277098951573E-2</v>
      </c>
      <c r="J39" s="114"/>
      <c r="K39" s="114">
        <f>K143</f>
        <v>3.3998698746146694E-2</v>
      </c>
      <c r="L39" s="22"/>
      <c r="M39" s="221" t="str">
        <f>N95</f>
        <v>2014 - 2019</v>
      </c>
      <c r="N39" s="221"/>
      <c r="O39" s="114">
        <f>O95</f>
        <v>0.24048127258737462</v>
      </c>
      <c r="P39" s="115"/>
      <c r="Q39" s="114">
        <f>Q95</f>
        <v>0.16072378196106096</v>
      </c>
      <c r="R39" s="115"/>
      <c r="S39" s="114">
        <f>S95</f>
        <v>1.9886736806061345E-2</v>
      </c>
      <c r="T39" s="114"/>
      <c r="U39" s="114">
        <f>U95</f>
        <v>9.4028640465191771E-2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2" t="str">
        <f>C146</f>
        <v>Source: Transaction price indexes Fahrländer Partner.</v>
      </c>
      <c r="D41" s="222"/>
      <c r="E41" s="222"/>
      <c r="F41" s="222"/>
      <c r="G41" s="222"/>
      <c r="H41" s="222"/>
      <c r="I41" s="222"/>
      <c r="J41" s="222"/>
      <c r="K41" s="222"/>
      <c r="L41" s="22"/>
      <c r="M41" s="222" t="str">
        <f>C146</f>
        <v>Source: Transaction price indexes Fahrländer Partner.</v>
      </c>
      <c r="N41" s="222"/>
      <c r="O41" s="222"/>
      <c r="P41" s="222"/>
      <c r="Q41" s="222"/>
      <c r="R41" s="222"/>
      <c r="S41" s="222"/>
      <c r="T41" s="222"/>
      <c r="U41" s="222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18"/>
      <c r="N42" s="218"/>
      <c r="O42" s="218"/>
      <c r="P42" s="218"/>
      <c r="Q42" s="218"/>
      <c r="R42" s="218"/>
      <c r="S42" s="218"/>
      <c r="T42" s="218"/>
      <c r="U42" s="218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19"/>
      <c r="D43" s="219"/>
      <c r="E43" s="219"/>
      <c r="F43" s="219"/>
      <c r="G43" s="219"/>
      <c r="H43" s="219"/>
      <c r="I43" s="219"/>
      <c r="J43" s="219"/>
      <c r="K43" s="21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9" t="s">
        <v>56</v>
      </c>
      <c r="D45" s="209"/>
      <c r="E45" s="209"/>
      <c r="F45" s="209" t="str">
        <f>te!A12</f>
        <v>Transaction price and building land indexes for private property</v>
      </c>
      <c r="G45" s="209"/>
      <c r="H45" s="209"/>
      <c r="I45" s="209"/>
      <c r="J45" s="209"/>
      <c r="K45" s="209"/>
      <c r="L45" s="209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3rd quarter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9" t="s">
        <v>0</v>
      </c>
      <c r="D46" s="209"/>
      <c r="E46" s="209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>CON (low)</v>
      </c>
      <c r="E51" s="180" t="str">
        <f>VLOOKUP(hi!$C$33,hi!$A$34:$N$38,11,FALSE)</f>
        <v>CON (low)</v>
      </c>
      <c r="F51" s="180" t="str">
        <f>G51</f>
        <v>CON (av)</v>
      </c>
      <c r="G51" s="180" t="str">
        <f>VLOOKUP(hi!$C$33,hi!$A$34:$N$38,12,FALSE)</f>
        <v>CON (av)</v>
      </c>
      <c r="H51" s="180" t="str">
        <f>I51</f>
        <v>CON (up)</v>
      </c>
      <c r="I51" s="180" t="str">
        <f>VLOOKUP(hi!$C$33,hi!$A$34:$N$38,13,FALSE)</f>
        <v>CON (up)</v>
      </c>
      <c r="J51" s="180" t="str">
        <f>K51</f>
        <v>CON (global)</v>
      </c>
      <c r="K51" s="181" t="str">
        <f>VLOOKUP(hi!$C$33,hi!$A$34:$N$38,14,FALSE)</f>
        <v>CON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Indexes Canton of Zurich (1st quarter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Indexes Canton of Zurich (average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Condominiums CON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Condominiums CON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grey/italic: not smoothed series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24" t="str">
        <f>IF(hi!C33=3,"",te!A63)</f>
        <v>Market segment</v>
      </c>
      <c r="F56" s="224"/>
      <c r="G56" s="224"/>
      <c r="H56" s="224"/>
      <c r="I56" s="224"/>
      <c r="J56" s="113"/>
      <c r="K56" s="113"/>
      <c r="L56" s="192"/>
      <c r="M56" s="101"/>
      <c r="N56" s="122"/>
      <c r="O56" s="215" t="str">
        <f>E56</f>
        <v>Market segment</v>
      </c>
      <c r="P56" s="215"/>
      <c r="Q56" s="215"/>
      <c r="R56" s="215"/>
      <c r="S56" s="215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34" t="str">
        <f>VLOOKUP(hi!$C$33,hi!$A$34:$R$38,15,FALSE)</f>
        <v>lower</v>
      </c>
      <c r="F57" s="234"/>
      <c r="G57" s="234" t="str">
        <f>VLOOKUP(hi!$C$33,hi!$A$34:$R$38,16,FALSE)</f>
        <v>average</v>
      </c>
      <c r="H57" s="234"/>
      <c r="I57" s="234" t="str">
        <f>VLOOKUP(hi!$C$33,hi!$A$34:$R$38,17,FALSE)</f>
        <v>upper</v>
      </c>
      <c r="J57" s="234"/>
      <c r="K57" s="234" t="str">
        <f>VLOOKUP(hi!$C$33,hi!$A$34:$R$38,18,FALSE)</f>
        <v>CON global</v>
      </c>
      <c r="L57" s="234"/>
      <c r="M57" s="101"/>
      <c r="N57" s="216" t="str">
        <f>E57</f>
        <v>lower</v>
      </c>
      <c r="O57" s="216"/>
      <c r="P57" s="216" t="str">
        <f>G57</f>
        <v>average</v>
      </c>
      <c r="Q57" s="216"/>
      <c r="R57" s="216" t="str">
        <f>I57</f>
        <v>upper</v>
      </c>
      <c r="S57" s="216"/>
      <c r="T57" s="216" t="str">
        <f>K57</f>
        <v>CON global</v>
      </c>
      <c r="U57" s="216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VLOOKUP(CONCATENATE($E$52,"_Qu_",hi!$C$76),kt_dat!$A$2:$DF$4218,Kt!$B58,0)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VLOOKUP(CONCATENATE($G$52,"_Qu_",hi!$C$76),kt_dat!$A$2:$DF$4218,Kt!$B58,0)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VLOOKUP(CONCATENATE($I$52,"_Qu_",hi!$C$76),kt_dat!$A$2:$DF$4218,Kt!$B58,0)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VLOOKUP(CONCATENATE($K$52,"_Qu_",hi!$C$76),kt_dat!$A$2:$DF$4218,Kt!$B58,0)</f>
        <v>100</v>
      </c>
      <c r="M58" s="144">
        <v>5</v>
      </c>
      <c r="N58" s="118" t="s">
        <v>15</v>
      </c>
      <c r="O58" s="120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100.4193901662851</v>
      </c>
      <c r="F59" s="187">
        <f>VLOOKUP(CONCATENATE($E$52,"_Qu_",hi!$C$76),kt_dat!$A$2:$DF$4218,Kt!$B59,0)</f>
        <v>100.92274681105906</v>
      </c>
      <c r="G59" s="120">
        <f>VLOOKUP(CONCATENATE($F$52,"_Qu_",hi!$C$76),kt_dat_gg!$A$2:$CD$4218,Kt!$B59,0)</f>
        <v>101.28644449211599</v>
      </c>
      <c r="H59" s="187">
        <f>VLOOKUP(CONCATENATE($G$52,"_Qu_",hi!$C$76),kt_dat!$A$2:$DF$4218,Kt!$B59,0)</f>
        <v>101.87859399866596</v>
      </c>
      <c r="I59" s="120">
        <f>VLOOKUP(CONCATENATE($H$52,"_Qu_",hi!$C$76),kt_dat_gg!$A$2:$CD$4218,Kt!$B59,0)</f>
        <v>101.56150723619739</v>
      </c>
      <c r="J59" s="187">
        <f>VLOOKUP(CONCATENATE($I$52,"_Qu_",hi!$C$76),kt_dat!$A$2:$DF$4218,Kt!$B59,0)</f>
        <v>102.2078383483671</v>
      </c>
      <c r="K59" s="120">
        <f>VLOOKUP(CONCATENATE($J$52,"_Qu_",hi!$C$76),kt_dat_gg!$A$2:$CD$4218,Kt!$B59,0)</f>
        <v>101.34513601606761</v>
      </c>
      <c r="L59" s="187">
        <f>VLOOKUP(CONCATENATE($K$52,"_Qu_",hi!$C$76),kt_dat!$A$2:$DF$4218,Kt!$B59,0)</f>
        <v>101.95587971529226</v>
      </c>
      <c r="M59" s="85">
        <f>+M58+1</f>
        <v>6</v>
      </c>
      <c r="N59" s="118">
        <f t="shared" ref="N59:N81" si="0">+N58+1</f>
        <v>1986</v>
      </c>
      <c r="O59" s="120">
        <f>VLOOKUP(CONCATENATE($E$52,"_Ja_",hi!$C$76),kt_dat!$A$2:$BZ$4218,$M59,0)</f>
        <v>106.12728372399592</v>
      </c>
      <c r="P59" s="120"/>
      <c r="Q59" s="120">
        <f>VLOOKUP(CONCATENATE($G$52,"_Ja_",hi!$C$76),kt_dat!$A$2:$BZ$4218,$M59,0)</f>
        <v>108.83974420005684</v>
      </c>
      <c r="R59" s="120"/>
      <c r="S59" s="120">
        <f>VLOOKUP(CONCATENATE($I$52,"_Ja_",hi!$C$76),kt_dat!$A$2:$BZ$4218,$M59,0)</f>
        <v>102.70881186586698</v>
      </c>
      <c r="T59" s="120"/>
      <c r="U59" s="120">
        <f>VLOOKUP(CONCATENATE($K$52,"_Ja_",hi!$C$76),kt_dat!$A$2:$BZ$4218,$M59,0)</f>
        <v>105.64851157562313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99.77300311499458</v>
      </c>
      <c r="F60" s="187">
        <f>VLOOKUP(CONCATENATE($E$52,"_Qu_",hi!$C$76),kt_dat!$A$2:$DF$4218,Kt!$B60,0)</f>
        <v>100.33542368779626</v>
      </c>
      <c r="G60" s="120">
        <f>VLOOKUP(CONCATENATE($F$52,"_Qu_",hi!$C$76),kt_dat_gg!$A$2:$CD$4218,Kt!$B60,0)</f>
        <v>101.61127193838864</v>
      </c>
      <c r="H60" s="187">
        <f>VLOOKUP(CONCATENATE($G$52,"_Qu_",hi!$C$76),kt_dat!$A$2:$DF$4218,Kt!$B60,0)</f>
        <v>101.98073947768196</v>
      </c>
      <c r="I60" s="120">
        <f>VLOOKUP(CONCATENATE($H$52,"_Qu_",hi!$C$76),kt_dat_gg!$A$2:$CD$4218,Kt!$B60,0)</f>
        <v>102.10489021349895</v>
      </c>
      <c r="J60" s="187">
        <f>VLOOKUP(CONCATENATE($I$52,"_Qu_",hi!$C$76),kt_dat!$A$2:$DF$4218,Kt!$B60,0)</f>
        <v>102.47668336022508</v>
      </c>
      <c r="K60" s="120">
        <f>VLOOKUP(CONCATENATE($J$52,"_Qu_",hi!$C$76),kt_dat_gg!$A$2:$CD$4218,Kt!$B60,0)</f>
        <v>101.69238582766809</v>
      </c>
      <c r="L60" s="187">
        <f>VLOOKUP(CONCATENATE($K$52,"_Qu_",hi!$C$76),kt_dat!$A$2:$DF$4218,Kt!$B60,0)</f>
        <v>102.07952833291058</v>
      </c>
      <c r="M60" s="85">
        <f t="shared" ref="M60:M92" si="2">+M59+1</f>
        <v>7</v>
      </c>
      <c r="N60" s="118">
        <f t="shared" si="0"/>
        <v>1987</v>
      </c>
      <c r="O60" s="120">
        <f>VLOOKUP(CONCATENATE($E$52,"_Ja_",hi!$C$76),kt_dat!$A$2:$BZ$4218,$M60,0)</f>
        <v>101.56243165488831</v>
      </c>
      <c r="P60" s="120"/>
      <c r="Q60" s="120">
        <f>VLOOKUP(CONCATENATE($G$52,"_Ja_",hi!$C$76),kt_dat!$A$2:$BZ$4218,$M60,0)</f>
        <v>109.14487600488958</v>
      </c>
      <c r="R60" s="120"/>
      <c r="S60" s="120">
        <f>VLOOKUP(CONCATENATE($I$52,"_Ja_",hi!$C$76),kt_dat!$A$2:$BZ$4218,$M60,0)</f>
        <v>100.85487440338581</v>
      </c>
      <c r="T60" s="120"/>
      <c r="U60" s="120">
        <f>VLOOKUP(CONCATENATE($K$52,"_Ja_",hi!$C$76),kt_dat!$A$2:$BZ$4218,$M60,0)</f>
        <v>104.46671931155922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98.93101477913369</v>
      </c>
      <c r="F61" s="187">
        <f>VLOOKUP(CONCATENATE($E$52,"_Qu_",hi!$C$76),kt_dat!$A$2:$DF$4218,Kt!$B61,0)</f>
        <v>98.060838846128405</v>
      </c>
      <c r="G61" s="120">
        <f>VLOOKUP(CONCATENATE($F$52,"_Qu_",hi!$C$76),kt_dat_gg!$A$2:$CD$4218,Kt!$B61,0)</f>
        <v>101.48755876101193</v>
      </c>
      <c r="H61" s="187">
        <f>VLOOKUP(CONCATENATE($G$52,"_Qu_",hi!$C$76),kt_dat!$A$2:$DF$4218,Kt!$B61,0)</f>
        <v>100.97448233881798</v>
      </c>
      <c r="I61" s="120">
        <f>VLOOKUP(CONCATENATE($H$52,"_Qu_",hi!$C$76),kt_dat_gg!$A$2:$CD$4218,Kt!$B61,0)</f>
        <v>102.17376850574209</v>
      </c>
      <c r="J61" s="187">
        <f>VLOOKUP(CONCATENATE($I$52,"_Qu_",hi!$C$76),kt_dat!$A$2:$DF$4218,Kt!$B61,0)</f>
        <v>101.63014893190466</v>
      </c>
      <c r="K61" s="120">
        <f>VLOOKUP(CONCATENATE($J$52,"_Qu_",hi!$C$76),kt_dat_gg!$A$2:$CD$4218,Kt!$B61,0)</f>
        <v>101.60023011299769</v>
      </c>
      <c r="L61" s="187">
        <f>VLOOKUP(CONCATENATE($K$52,"_Qu_",hi!$C$76),kt_dat!$A$2:$DF$4218,Kt!$B61,0)</f>
        <v>101.04174943480142</v>
      </c>
      <c r="M61" s="85">
        <f t="shared" si="2"/>
        <v>8</v>
      </c>
      <c r="N61" s="118">
        <f t="shared" si="0"/>
        <v>1988</v>
      </c>
      <c r="O61" s="120">
        <f>VLOOKUP(CONCATENATE($E$52,"_Ja_",hi!$C$76),kt_dat!$A$2:$BZ$4218,$M61,0)</f>
        <v>110.3059356165902</v>
      </c>
      <c r="P61" s="120"/>
      <c r="Q61" s="120">
        <f>VLOOKUP(CONCATENATE($G$52,"_Ja_",hi!$C$76),kt_dat!$A$2:$BZ$4218,$M61,0)</f>
        <v>121.17432759302926</v>
      </c>
      <c r="R61" s="120"/>
      <c r="S61" s="120">
        <f>VLOOKUP(CONCATENATE($I$52,"_Ja_",hi!$C$76),kt_dat!$A$2:$BZ$4218,$M61,0)</f>
        <v>116.33816577323535</v>
      </c>
      <c r="T61" s="120"/>
      <c r="U61" s="120">
        <f>VLOOKUP(CONCATENATE($K$52,"_Ja_",hi!$C$76),kt_dat!$A$2:$BZ$4218,$M61,0)</f>
        <v>117.8474357486631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98.602283812869814</v>
      </c>
      <c r="F62" s="187">
        <f>VLOOKUP(CONCATENATE($E$52,"_Qu_",hi!$C$76),kt_dat!$A$2:$DF$4218,Kt!$B62,0)</f>
        <v>98.396781803476401</v>
      </c>
      <c r="G62" s="120">
        <f>VLOOKUP(CONCATENATE($F$52,"_Qu_",hi!$C$76),kt_dat_gg!$A$2:$CD$4218,Kt!$B62,0)</f>
        <v>101.82027548863961</v>
      </c>
      <c r="H62" s="187">
        <f>VLOOKUP(CONCATENATE($G$52,"_Qu_",hi!$C$76),kt_dat!$A$2:$DF$4218,Kt!$B62,0)</f>
        <v>101.50745446653585</v>
      </c>
      <c r="I62" s="120">
        <f>VLOOKUP(CONCATENATE($H$52,"_Qu_",hi!$C$76),kt_dat_gg!$A$2:$CD$4218,Kt!$B62,0)</f>
        <v>102.81717928376897</v>
      </c>
      <c r="J62" s="187">
        <f>VLOOKUP(CONCATENATE($I$52,"_Qu_",hi!$C$76),kt_dat!$A$2:$DF$4218,Kt!$B62,0)</f>
        <v>102.41447322509651</v>
      </c>
      <c r="K62" s="120">
        <f>VLOOKUP(CONCATENATE($J$52,"_Qu_",hi!$C$76),kt_dat_gg!$A$2:$CD$4218,Kt!$B62,0)</f>
        <v>102.02651015131137</v>
      </c>
      <c r="L62" s="187">
        <f>VLOOKUP(CONCATENATE($K$52,"_Qu_",hi!$C$76),kt_dat!$A$2:$DF$4218,Kt!$B62,0)</f>
        <v>101.67941257128108</v>
      </c>
      <c r="M62" s="85">
        <f t="shared" si="2"/>
        <v>9</v>
      </c>
      <c r="N62" s="118">
        <f t="shared" si="0"/>
        <v>1989</v>
      </c>
      <c r="O62" s="120">
        <f>VLOOKUP(CONCATENATE($E$52,"_Ja_",hi!$C$76),kt_dat!$A$2:$BZ$4218,$M62,0)</f>
        <v>117.86508159244553</v>
      </c>
      <c r="P62" s="120"/>
      <c r="Q62" s="120">
        <f>VLOOKUP(CONCATENATE($G$52,"_Ja_",hi!$C$76),kt_dat!$A$2:$BZ$4218,$M62,0)</f>
        <v>127.54000756506639</v>
      </c>
      <c r="R62" s="120"/>
      <c r="S62" s="120">
        <f>VLOOKUP(CONCATENATE($I$52,"_Ja_",hi!$C$76),kt_dat!$A$2:$BZ$4218,$M62,0)</f>
        <v>134.65820643846254</v>
      </c>
      <c r="T62" s="120"/>
      <c r="U62" s="120">
        <f>VLOOKUP(CONCATENATE($K$52,"_Ja_",hi!$C$76),kt_dat!$A$2:$BZ$4218,$M62,0)</f>
        <v>130.05566647456806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99.175271647833185</v>
      </c>
      <c r="F63" s="187">
        <f>VLOOKUP(CONCATENATE($E$52,"_Qu_",hi!$C$76),kt_dat!$A$2:$DF$4218,Kt!$B63,0)</f>
        <v>99.349230789004622</v>
      </c>
      <c r="G63" s="120">
        <f>VLOOKUP(CONCATENATE($F$52,"_Qu_",hi!$C$76),kt_dat_gg!$A$2:$CD$4218,Kt!$B63,0)</f>
        <v>102.57459602826339</v>
      </c>
      <c r="H63" s="187">
        <f>VLOOKUP(CONCATENATE($G$52,"_Qu_",hi!$C$76),kt_dat!$A$2:$DF$4218,Kt!$B63,0)</f>
        <v>102.97888966056503</v>
      </c>
      <c r="I63" s="120">
        <f>VLOOKUP(CONCATENATE($H$52,"_Qu_",hi!$C$76),kt_dat_gg!$A$2:$CD$4218,Kt!$B63,0)</f>
        <v>104.07085954846286</v>
      </c>
      <c r="J63" s="187">
        <f>VLOOKUP(CONCATENATE($I$52,"_Qu_",hi!$C$76),kt_dat!$A$2:$DF$4218,Kt!$B63,0)</f>
        <v>104.40691569430571</v>
      </c>
      <c r="K63" s="120">
        <f>VLOOKUP(CONCATENATE($J$52,"_Qu_",hi!$C$76),kt_dat_gg!$A$2:$CD$4218,Kt!$B63,0)</f>
        <v>103.00684066690974</v>
      </c>
      <c r="L63" s="187">
        <f>VLOOKUP(CONCATENATE($K$52,"_Qu_",hi!$C$76),kt_dat!$A$2:$DF$4218,Kt!$B63,0)</f>
        <v>103.3583684478516</v>
      </c>
      <c r="M63" s="85">
        <f t="shared" si="2"/>
        <v>10</v>
      </c>
      <c r="N63" s="118">
        <f t="shared" si="0"/>
        <v>1990</v>
      </c>
      <c r="O63" s="120">
        <f>VLOOKUP(CONCATENATE($E$52,"_Ja_",hi!$C$76),kt_dat!$A$2:$BZ$4218,$M63,0)</f>
        <v>130.00719575177578</v>
      </c>
      <c r="P63" s="120"/>
      <c r="Q63" s="120">
        <f>VLOOKUP(CONCATENATE($G$52,"_Ja_",hi!$C$76),kt_dat!$A$2:$BZ$4218,$M63,0)</f>
        <v>134.07375834406963</v>
      </c>
      <c r="R63" s="120"/>
      <c r="S63" s="120">
        <f>VLOOKUP(CONCATENATE($I$52,"_Ja_",hi!$C$76),kt_dat!$A$2:$BZ$4218,$M63,0)</f>
        <v>131.91607554400477</v>
      </c>
      <c r="T63" s="120"/>
      <c r="U63" s="120">
        <f>VLOOKUP(CONCATENATE($K$52,"_Ja_",hi!$C$76),kt_dat!$A$2:$BZ$4218,$M63,0)</f>
        <v>132.66201744306744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99.329746781714107</v>
      </c>
      <c r="F64" s="187">
        <f>VLOOKUP(CONCATENATE($E$52,"_Qu_",hi!$C$76),kt_dat!$A$2:$DF$4218,Kt!$B64,0)</f>
        <v>99.779802351018503</v>
      </c>
      <c r="G64" s="120">
        <f>VLOOKUP(CONCATENATE($F$52,"_Qu_",hi!$C$76),kt_dat_gg!$A$2:$CD$4218,Kt!$B64,0)</f>
        <v>103.05624926793051</v>
      </c>
      <c r="H64" s="187">
        <f>VLOOKUP(CONCATENATE($G$52,"_Qu_",hi!$C$76),kt_dat!$A$2:$DF$4218,Kt!$B64,0)</f>
        <v>103.23744395768924</v>
      </c>
      <c r="I64" s="120">
        <f>VLOOKUP(CONCATENATE($H$52,"_Qu_",hi!$C$76),kt_dat_gg!$A$2:$CD$4218,Kt!$B64,0)</f>
        <v>105.19391328029748</v>
      </c>
      <c r="J64" s="187">
        <f>VLOOKUP(CONCATENATE($I$52,"_Qu_",hi!$C$76),kt_dat!$A$2:$DF$4218,Kt!$B64,0)</f>
        <v>105.39118972598634</v>
      </c>
      <c r="K64" s="120">
        <f>VLOOKUP(CONCATENATE($J$52,"_Qu_",hi!$C$76),kt_dat_gg!$A$2:$CD$4218,Kt!$B64,0)</f>
        <v>103.7707060790032</v>
      </c>
      <c r="L64" s="187">
        <f>VLOOKUP(CONCATENATE($K$52,"_Qu_",hi!$C$76),kt_dat!$A$2:$DF$4218,Kt!$B64,0)</f>
        <v>103.98274098159655</v>
      </c>
      <c r="M64" s="85">
        <f t="shared" si="2"/>
        <v>11</v>
      </c>
      <c r="N64" s="118">
        <f t="shared" si="0"/>
        <v>1991</v>
      </c>
      <c r="O64" s="120">
        <f>VLOOKUP(CONCATENATE($E$52,"_Ja_",hi!$C$76),kt_dat!$A$2:$BZ$4218,$M64,0)</f>
        <v>126.39397690081454</v>
      </c>
      <c r="P64" s="120"/>
      <c r="Q64" s="120">
        <f>VLOOKUP(CONCATENATE($G$52,"_Ja_",hi!$C$76),kt_dat!$A$2:$BZ$4218,$M64,0)</f>
        <v>133.75717043437152</v>
      </c>
      <c r="R64" s="120"/>
      <c r="S64" s="120">
        <f>VLOOKUP(CONCATENATE($I$52,"_Ja_",hi!$C$76),kt_dat!$A$2:$BZ$4218,$M64,0)</f>
        <v>116.01807047153892</v>
      </c>
      <c r="T64" s="120"/>
      <c r="U64" s="120">
        <f>VLOOKUP(CONCATENATE($K$52,"_Ja_",hi!$C$76),kt_dat!$A$2:$BZ$4218,$M64,0)</f>
        <v>124.56871298487431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99.505661631143653</v>
      </c>
      <c r="F65" s="187">
        <f>VLOOKUP(CONCATENATE($E$52,"_Qu_",hi!$C$76),kt_dat!$A$2:$DF$4218,Kt!$B65,0)</f>
        <v>98.860207205119224</v>
      </c>
      <c r="G65" s="120">
        <f>VLOOKUP(CONCATENATE($F$52,"_Qu_",hi!$C$76),kt_dat_gg!$A$2:$CD$4218,Kt!$B65,0)</f>
        <v>103.45332416018944</v>
      </c>
      <c r="H65" s="187">
        <f>VLOOKUP(CONCATENATE($G$52,"_Qu_",hi!$C$76),kt_dat!$A$2:$DF$4218,Kt!$B65,0)</f>
        <v>102.95241418553725</v>
      </c>
      <c r="I65" s="120">
        <f>VLOOKUP(CONCATENATE($H$52,"_Qu_",hi!$C$76),kt_dat_gg!$A$2:$CD$4218,Kt!$B65,0)</f>
        <v>105.95169483968353</v>
      </c>
      <c r="J65" s="187">
        <f>VLOOKUP(CONCATENATE($I$52,"_Qu_",hi!$C$76),kt_dat!$A$2:$DF$4218,Kt!$B65,0)</f>
        <v>105.78363442060039</v>
      </c>
      <c r="K65" s="120">
        <f>VLOOKUP(CONCATENATE($J$52,"_Qu_",hi!$C$76),kt_dat_gg!$A$2:$CD$4218,Kt!$B65,0)</f>
        <v>104.32330202376005</v>
      </c>
      <c r="L65" s="187">
        <f>VLOOKUP(CONCATENATE($K$52,"_Qu_",hi!$C$76),kt_dat!$A$2:$DF$4218,Kt!$B65,0)</f>
        <v>103.97100880756145</v>
      </c>
      <c r="M65" s="85">
        <f t="shared" si="2"/>
        <v>12</v>
      </c>
      <c r="N65" s="118">
        <f t="shared" si="0"/>
        <v>1992</v>
      </c>
      <c r="O65" s="120">
        <f>VLOOKUP(CONCATENATE($E$52,"_Ja_",hi!$C$76),kt_dat!$A$2:$BZ$4218,$M65,0)</f>
        <v>134.30807629302362</v>
      </c>
      <c r="P65" s="120"/>
      <c r="Q65" s="120">
        <f>VLOOKUP(CONCATENATE($G$52,"_Ja_",hi!$C$76),kt_dat!$A$2:$BZ$4218,$M65,0)</f>
        <v>143.68306353095633</v>
      </c>
      <c r="R65" s="120"/>
      <c r="S65" s="120">
        <f>VLOOKUP(CONCATENATE($I$52,"_Ja_",hi!$C$76),kt_dat!$A$2:$BZ$4218,$M65,0)</f>
        <v>136.73027246284883</v>
      </c>
      <c r="T65" s="120"/>
      <c r="U65" s="120">
        <f>VLOOKUP(CONCATENATE($K$52,"_Ja_",hi!$C$76),kt_dat!$A$2:$BZ$4218,$M65,0)</f>
        <v>139.47980939597383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99.299738147592436</v>
      </c>
      <c r="F66" s="187">
        <f>VLOOKUP(CONCATENATE($E$52,"_Qu_",hi!$C$76),kt_dat!$A$2:$DF$4218,Kt!$B66,0)</f>
        <v>99.876975337293231</v>
      </c>
      <c r="G66" s="120">
        <f>VLOOKUP(CONCATENATE($F$52,"_Qu_",hi!$C$76),kt_dat_gg!$A$2:$CD$4218,Kt!$B66,0)</f>
        <v>103.60420409950093</v>
      </c>
      <c r="H66" s="187">
        <f>VLOOKUP(CONCATENATE($G$52,"_Qu_",hi!$C$76),kt_dat!$A$2:$DF$4218,Kt!$B66,0)</f>
        <v>104.1701143373418</v>
      </c>
      <c r="I66" s="120">
        <f>VLOOKUP(CONCATENATE($H$52,"_Qu_",hi!$C$76),kt_dat_gg!$A$2:$CD$4218,Kt!$B66,0)</f>
        <v>106.35379759465955</v>
      </c>
      <c r="J66" s="187">
        <f>VLOOKUP(CONCATENATE($I$52,"_Qu_",hi!$C$76),kt_dat!$A$2:$DF$4218,Kt!$B66,0)</f>
        <v>106.68026037246389</v>
      </c>
      <c r="K66" s="120">
        <f>VLOOKUP(CONCATENATE($J$52,"_Qu_",hi!$C$76),kt_dat_gg!$A$2:$CD$4218,Kt!$B66,0)</f>
        <v>104.5651062461758</v>
      </c>
      <c r="L66" s="187">
        <f>VLOOKUP(CONCATENATE($K$52,"_Qu_",hi!$C$76),kt_dat!$A$2:$DF$4218,Kt!$B66,0)</f>
        <v>105.01615628212215</v>
      </c>
      <c r="M66" s="85">
        <f t="shared" si="2"/>
        <v>13</v>
      </c>
      <c r="N66" s="118">
        <f t="shared" si="0"/>
        <v>1993</v>
      </c>
      <c r="O66" s="120">
        <f>VLOOKUP(CONCATENATE($E$52,"_Ja_",hi!$C$76),kt_dat!$A$2:$BZ$4218,$M66,0)</f>
        <v>129.50970572937825</v>
      </c>
      <c r="P66" s="120"/>
      <c r="Q66" s="120">
        <f>VLOOKUP(CONCATENATE($G$52,"_Ja_",hi!$C$76),kt_dat!$A$2:$BZ$4218,$M66,0)</f>
        <v>137.13659072491734</v>
      </c>
      <c r="R66" s="120"/>
      <c r="S66" s="120">
        <f>VLOOKUP(CONCATENATE($I$52,"_Ja_",hi!$C$76),kt_dat!$A$2:$BZ$4218,$M66,0)</f>
        <v>135.53578346820697</v>
      </c>
      <c r="T66" s="120"/>
      <c r="U66" s="120">
        <f>VLOOKUP(CONCATENATE($K$52,"_Ja_",hi!$C$76),kt_dat!$A$2:$BZ$4218,$M66,0)</f>
        <v>135.66163488582743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99.509840711098789</v>
      </c>
      <c r="F67" s="187">
        <f>VLOOKUP(CONCATENATE($E$52,"_Qu_",hi!$C$76),kt_dat!$A$2:$DF$4218,Kt!$B67,0)</f>
        <v>99.162031900364852</v>
      </c>
      <c r="G67" s="120">
        <f>VLOOKUP(CONCATENATE($F$52,"_Qu_",hi!$C$76),kt_dat_gg!$A$2:$CD$4218,Kt!$B67,0)</f>
        <v>103.91430508108914</v>
      </c>
      <c r="H67" s="187">
        <f>VLOOKUP(CONCATENATE($G$52,"_Qu_",hi!$C$76),kt_dat!$A$2:$DF$4218,Kt!$B67,0)</f>
        <v>103.69008377562376</v>
      </c>
      <c r="I67" s="120">
        <f>VLOOKUP(CONCATENATE($H$52,"_Qu_",hi!$C$76),kt_dat_gg!$A$2:$CD$4218,Kt!$B67,0)</f>
        <v>106.76393259842764</v>
      </c>
      <c r="J67" s="187">
        <f>VLOOKUP(CONCATENATE($I$52,"_Qu_",hi!$C$76),kt_dat!$A$2:$DF$4218,Kt!$B67,0)</f>
        <v>106.59749799091433</v>
      </c>
      <c r="K67" s="120">
        <f>VLOOKUP(CONCATENATE($J$52,"_Qu_",hi!$C$76),kt_dat_gg!$A$2:$CD$4218,Kt!$B67,0)</f>
        <v>104.91502121814769</v>
      </c>
      <c r="L67" s="187">
        <f>VLOOKUP(CONCATENATE($K$52,"_Qu_",hi!$C$76),kt_dat!$A$2:$DF$4218,Kt!$B67,0)</f>
        <v>104.7081536488438</v>
      </c>
      <c r="M67" s="85">
        <f t="shared" si="2"/>
        <v>14</v>
      </c>
      <c r="N67" s="118">
        <f t="shared" si="0"/>
        <v>1994</v>
      </c>
      <c r="O67" s="120">
        <f>VLOOKUP(CONCATENATE($E$52,"_Ja_",hi!$C$76),kt_dat!$A$2:$BZ$4218,$M67,0)</f>
        <v>129.32166562144766</v>
      </c>
      <c r="P67" s="120"/>
      <c r="Q67" s="120">
        <f>VLOOKUP(CONCATENATE($G$52,"_Ja_",hi!$C$76),kt_dat!$A$2:$BZ$4218,$M67,0)</f>
        <v>134.11614247311508</v>
      </c>
      <c r="R67" s="120"/>
      <c r="S67" s="120">
        <f>VLOOKUP(CONCATENATE($I$52,"_Ja_",hi!$C$76),kt_dat!$A$2:$BZ$4218,$M67,0)</f>
        <v>131.73541966286862</v>
      </c>
      <c r="T67" s="120"/>
      <c r="U67" s="120">
        <f>VLOOKUP(CONCATENATE($K$52,"_Ja_",hi!$C$76),kt_dat!$A$2:$BZ$4218,$M67,0)</f>
        <v>132.52994374135133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99.771493841850045</v>
      </c>
      <c r="F68" s="187">
        <f>VLOOKUP(CONCATENATE($E$52,"_Qu_",hi!$C$76),kt_dat!$A$2:$DF$4218,Kt!$B68,0)</f>
        <v>99.490514895638299</v>
      </c>
      <c r="G68" s="120">
        <f>VLOOKUP(CONCATENATE($F$52,"_Qu_",hi!$C$76),kt_dat_gg!$A$2:$CD$4218,Kt!$B68,0)</f>
        <v>104.22777333727278</v>
      </c>
      <c r="H68" s="187">
        <f>VLOOKUP(CONCATENATE($G$52,"_Qu_",hi!$C$76),kt_dat!$A$2:$DF$4218,Kt!$B68,0)</f>
        <v>103.88271713030184</v>
      </c>
      <c r="I68" s="120">
        <f>VLOOKUP(CONCATENATE($H$52,"_Qu_",hi!$C$76),kt_dat_gg!$A$2:$CD$4218,Kt!$B68,0)</f>
        <v>107.19610239266261</v>
      </c>
      <c r="J68" s="187">
        <f>VLOOKUP(CONCATENATE($I$52,"_Qu_",hi!$C$76),kt_dat!$A$2:$DF$4218,Kt!$B68,0)</f>
        <v>107.01403943190473</v>
      </c>
      <c r="K68" s="120">
        <f>VLOOKUP(CONCATENATE($J$52,"_Qu_",hi!$C$76),kt_dat_gg!$A$2:$CD$4218,Kt!$B68,0)</f>
        <v>105.28146657592968</v>
      </c>
      <c r="L68" s="187">
        <f>VLOOKUP(CONCATENATE($K$52,"_Qu_",hi!$C$76),kt_dat!$A$2:$DF$4218,Kt!$B68,0)</f>
        <v>105.02075372347713</v>
      </c>
      <c r="M68" s="85">
        <f t="shared" si="2"/>
        <v>15</v>
      </c>
      <c r="N68" s="118">
        <f t="shared" si="0"/>
        <v>1995</v>
      </c>
      <c r="O68" s="120">
        <f>VLOOKUP(CONCATENATE($E$52,"_Ja_",hi!$C$76),kt_dat!$A$2:$BZ$4218,$M68,0)</f>
        <v>127.34606524182107</v>
      </c>
      <c r="P68" s="120"/>
      <c r="Q68" s="120">
        <f>VLOOKUP(CONCATENATE($G$52,"_Ja_",hi!$C$76),kt_dat!$A$2:$BZ$4218,$M68,0)</f>
        <v>132.51819754404923</v>
      </c>
      <c r="R68" s="120"/>
      <c r="S68" s="120">
        <f>VLOOKUP(CONCATENATE($I$52,"_Ja_",hi!$C$76),kt_dat!$A$2:$BZ$4218,$M68,0)</f>
        <v>123.56242354596931</v>
      </c>
      <c r="T68" s="120"/>
      <c r="U68" s="120">
        <f>VLOOKUP(CONCATENATE($K$52,"_Ja_",hi!$C$76),kt_dat!$A$2:$BZ$4218,$M68,0)</f>
        <v>127.74437714060554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100.89434145537905</v>
      </c>
      <c r="F69" s="187">
        <f>VLOOKUP(CONCATENATE($E$52,"_Qu_",hi!$C$76),kt_dat!$A$2:$DF$4218,Kt!$B69,0)</f>
        <v>100.66193472954701</v>
      </c>
      <c r="G69" s="120">
        <f>VLOOKUP(CONCATENATE($F$52,"_Qu_",hi!$C$76),kt_dat_gg!$A$2:$CD$4218,Kt!$B69,0)</f>
        <v>105.46019583496661</v>
      </c>
      <c r="H69" s="187">
        <f>VLOOKUP(CONCATENATE($G$52,"_Qu_",hi!$C$76),kt_dat!$A$2:$DF$4218,Kt!$B69,0)</f>
        <v>105.11051910589278</v>
      </c>
      <c r="I69" s="120">
        <f>VLOOKUP(CONCATENATE($H$52,"_Qu_",hi!$C$76),kt_dat_gg!$A$2:$CD$4218,Kt!$B69,0)</f>
        <v>108.80371848234957</v>
      </c>
      <c r="J69" s="187">
        <f>VLOOKUP(CONCATENATE($I$52,"_Qu_",hi!$C$76),kt_dat!$A$2:$DF$4218,Kt!$B69,0)</f>
        <v>107.97676975516875</v>
      </c>
      <c r="K69" s="120">
        <f>VLOOKUP(CONCATENATE($J$52,"_Qu_",hi!$C$76),kt_dat_gg!$A$2:$CD$4218,Kt!$B69,0)</f>
        <v>106.6859889966809</v>
      </c>
      <c r="L69" s="187">
        <f>VLOOKUP(CONCATENATE($K$52,"_Qu_",hi!$C$76),kt_dat!$A$2:$DF$4218,Kt!$B69,0)</f>
        <v>106.11549235546811</v>
      </c>
      <c r="M69" s="85">
        <f t="shared" si="2"/>
        <v>16</v>
      </c>
      <c r="N69" s="118">
        <f t="shared" si="0"/>
        <v>1996</v>
      </c>
      <c r="O69" s="120">
        <f>VLOOKUP(CONCATENATE($E$52,"_Ja_",hi!$C$76),kt_dat!$A$2:$BZ$4218,$M69,0)</f>
        <v>122.29651922175992</v>
      </c>
      <c r="P69" s="120"/>
      <c r="Q69" s="120">
        <f>VLOOKUP(CONCATENATE($G$52,"_Ja_",hi!$C$76),kt_dat!$A$2:$BZ$4218,$M69,0)</f>
        <v>129.10794105876474</v>
      </c>
      <c r="R69" s="120"/>
      <c r="S69" s="120">
        <f>VLOOKUP(CONCATENATE($I$52,"_Ja_",hi!$C$76),kt_dat!$A$2:$BZ$4218,$M69,0)</f>
        <v>117.94524262518561</v>
      </c>
      <c r="T69" s="120"/>
      <c r="U69" s="120">
        <f>VLOOKUP(CONCATENATE($K$52,"_Ja_",hi!$C$76),kt_dat!$A$2:$BZ$4218,$M69,0)</f>
        <v>123.12390225243924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102.16217349996583</v>
      </c>
      <c r="F70" s="187">
        <f>VLOOKUP(CONCATENATE($E$52,"_Qu_",hi!$C$76),kt_dat!$A$2:$DF$4218,Kt!$B70,0)</f>
        <v>102.53057474095183</v>
      </c>
      <c r="G70" s="120">
        <f>VLOOKUP(CONCATENATE($F$52,"_Qu_",hi!$C$76),kt_dat_gg!$A$2:$CD$4218,Kt!$B70,0)</f>
        <v>106.95437870615076</v>
      </c>
      <c r="H70" s="187">
        <f>VLOOKUP(CONCATENATE($G$52,"_Qu_",hi!$C$76),kt_dat!$A$2:$DF$4218,Kt!$B70,0)</f>
        <v>107.3873512687052</v>
      </c>
      <c r="I70" s="120">
        <f>VLOOKUP(CONCATENATE($H$52,"_Qu_",hi!$C$76),kt_dat_gg!$A$2:$CD$4218,Kt!$B70,0)</f>
        <v>110.75314028358174</v>
      </c>
      <c r="J70" s="187">
        <f>VLOOKUP(CONCATENATE($I$52,"_Qu_",hi!$C$76),kt_dat!$A$2:$DF$4218,Kt!$B70,0)</f>
        <v>111.42034625997526</v>
      </c>
      <c r="K70" s="120">
        <f>VLOOKUP(CONCATENATE($J$52,"_Qu_",hi!$C$76),kt_dat_gg!$A$2:$CD$4218,Kt!$B70,0)</f>
        <v>108.38097729508887</v>
      </c>
      <c r="L70" s="187">
        <f>VLOOKUP(CONCATENATE($K$52,"_Qu_",hi!$C$76),kt_dat!$A$2:$DF$4218,Kt!$B70,0)</f>
        <v>108.92172091109748</v>
      </c>
      <c r="M70" s="85">
        <f t="shared" si="2"/>
        <v>17</v>
      </c>
      <c r="N70" s="118">
        <f t="shared" si="0"/>
        <v>1997</v>
      </c>
      <c r="O70" s="120">
        <f>VLOOKUP(CONCATENATE($E$52,"_Ja_",hi!$C$76),kt_dat!$A$2:$BZ$4218,$M70,0)</f>
        <v>119.02314211361207</v>
      </c>
      <c r="P70" s="120"/>
      <c r="Q70" s="120">
        <f>VLOOKUP(CONCATENATE($G$52,"_Ja_",hi!$C$76),kt_dat!$A$2:$BZ$4218,$M70,0)</f>
        <v>130.02674646269833</v>
      </c>
      <c r="R70" s="120"/>
      <c r="S70" s="120">
        <f>VLOOKUP(CONCATENATE($I$52,"_Ja_",hi!$C$76),kt_dat!$A$2:$BZ$4218,$M70,0)</f>
        <v>118.48344796901422</v>
      </c>
      <c r="T70" s="120"/>
      <c r="U70" s="120">
        <f>VLOOKUP(CONCATENATE($K$52,"_Ja_",hi!$C$76),kt_dat!$A$2:$BZ$4218,$M70,0)</f>
        <v>123.47138775346687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103.46184747208027</v>
      </c>
      <c r="F71" s="187">
        <f>VLOOKUP(CONCATENATE($E$52,"_Qu_",hi!$C$76),kt_dat!$A$2:$DF$4218,Kt!$B71,0)</f>
        <v>103.29401102939862</v>
      </c>
      <c r="G71" s="120">
        <f>VLOOKUP(CONCATENATE($F$52,"_Qu_",hi!$C$76),kt_dat_gg!$A$2:$CD$4218,Kt!$B71,0)</f>
        <v>108.55378501109747</v>
      </c>
      <c r="H71" s="187">
        <f>VLOOKUP(CONCATENATE($G$52,"_Qu_",hi!$C$76),kt_dat!$A$2:$DF$4218,Kt!$B71,0)</f>
        <v>108.36526574385432</v>
      </c>
      <c r="I71" s="120">
        <f>VLOOKUP(CONCATENATE($H$52,"_Qu_",hi!$C$76),kt_dat_gg!$A$2:$CD$4218,Kt!$B71,0)</f>
        <v>112.48099426061482</v>
      </c>
      <c r="J71" s="187">
        <f>VLOOKUP(CONCATENATE($I$52,"_Qu_",hi!$C$76),kt_dat!$A$2:$DF$4218,Kt!$B71,0)</f>
        <v>112.86230483560125</v>
      </c>
      <c r="K71" s="120">
        <f>VLOOKUP(CONCATENATE($J$52,"_Qu_",hi!$C$76),kt_dat_gg!$A$2:$CD$4218,Kt!$B71,0)</f>
        <v>110.01681100586671</v>
      </c>
      <c r="L71" s="187">
        <f>VLOOKUP(CONCATENATE($K$52,"_Qu_",hi!$C$76),kt_dat!$A$2:$DF$4218,Kt!$B71,0)</f>
        <v>110.105718618701</v>
      </c>
      <c r="M71" s="85">
        <f t="shared" si="2"/>
        <v>18</v>
      </c>
      <c r="N71" s="118">
        <f t="shared" si="0"/>
        <v>1998</v>
      </c>
      <c r="O71" s="120">
        <f>VLOOKUP(CONCATENATE($E$52,"_Ja_",hi!$C$76),kt_dat!$A$2:$BZ$4218,$M71,0)</f>
        <v>113.53665462884331</v>
      </c>
      <c r="P71" s="120"/>
      <c r="Q71" s="120">
        <f>VLOOKUP(CONCATENATE($G$52,"_Ja_",hi!$C$76),kt_dat!$A$2:$BZ$4218,$M71,0)</f>
        <v>124.46370902348576</v>
      </c>
      <c r="R71" s="120"/>
      <c r="S71" s="120">
        <f>VLOOKUP(CONCATENATE($I$52,"_Ja_",hi!$C$76),kt_dat!$A$2:$BZ$4218,$M71,0)</f>
        <v>119.12279801165866</v>
      </c>
      <c r="T71" s="120"/>
      <c r="U71" s="120">
        <f>VLOOKUP(CONCATENATE($K$52,"_Ja_",hi!$C$76),kt_dat!$A$2:$BZ$4218,$M71,0)</f>
        <v>120.88935993426173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104.61551570632075</v>
      </c>
      <c r="F72" s="187">
        <f>VLOOKUP(CONCATENATE($E$52,"_Qu_",hi!$C$76),kt_dat!$A$2:$DF$4218,Kt!$B72,0)</f>
        <v>104.5609566458904</v>
      </c>
      <c r="G72" s="120">
        <f>VLOOKUP(CONCATENATE($F$52,"_Qu_",hi!$C$76),kt_dat_gg!$A$2:$CD$4218,Kt!$B72,0)</f>
        <v>109.95034457879224</v>
      </c>
      <c r="H72" s="187">
        <f>VLOOKUP(CONCATENATE($G$52,"_Qu_",hi!$C$76),kt_dat!$A$2:$DF$4218,Kt!$B72,0)</f>
        <v>109.90873802073287</v>
      </c>
      <c r="I72" s="120">
        <f>VLOOKUP(CONCATENATE($H$52,"_Qu_",hi!$C$76),kt_dat_gg!$A$2:$CD$4218,Kt!$B72,0)</f>
        <v>113.56139019002916</v>
      </c>
      <c r="J72" s="187">
        <f>VLOOKUP(CONCATENATE($I$52,"_Qu_",hi!$C$76),kt_dat!$A$2:$DF$4218,Kt!$B72,0)</f>
        <v>113.16033168626795</v>
      </c>
      <c r="K72" s="120">
        <f>VLOOKUP(CONCATENATE($J$52,"_Qu_",hi!$C$76),kt_dat_gg!$A$2:$CD$4218,Kt!$B72,0)</f>
        <v>111.23959442736844</v>
      </c>
      <c r="L72" s="187">
        <f>VLOOKUP(CONCATENATE($K$52,"_Qu_",hi!$C$76),kt_dat!$A$2:$DF$4218,Kt!$B72,0)</f>
        <v>111.02299348780168</v>
      </c>
      <c r="M72" s="85">
        <f t="shared" si="2"/>
        <v>19</v>
      </c>
      <c r="N72" s="118">
        <f t="shared" si="0"/>
        <v>1999</v>
      </c>
      <c r="O72" s="120">
        <f>VLOOKUP(CONCATENATE($E$52,"_Ja_",hi!$C$76),kt_dat!$A$2:$BZ$4218,$M72,0)</f>
        <v>108.96761302272608</v>
      </c>
      <c r="P72" s="120"/>
      <c r="Q72" s="120">
        <f>VLOOKUP(CONCATENATE($G$52,"_Ja_",hi!$C$76),kt_dat!$A$2:$BZ$4218,$M72,0)</f>
        <v>118.92078622401448</v>
      </c>
      <c r="R72" s="120"/>
      <c r="S72" s="120">
        <f>VLOOKUP(CONCATENATE($I$52,"_Ja_",hi!$C$76),kt_dat!$A$2:$BZ$4218,$M72,0)</f>
        <v>115.75435036859203</v>
      </c>
      <c r="T72" s="120"/>
      <c r="U72" s="120">
        <f>VLOOKUP(CONCATENATE($K$52,"_Ja_",hi!$C$76),kt_dat!$A$2:$BZ$4218,$M72,0)</f>
        <v>116.47937931188963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106.34997124325118</v>
      </c>
      <c r="F73" s="187">
        <f>VLOOKUP(CONCATENATE($E$52,"_Qu_",hi!$C$76),kt_dat!$A$2:$DF$4218,Kt!$B73,0)</f>
        <v>105.99157944367326</v>
      </c>
      <c r="G73" s="120">
        <f>VLOOKUP(CONCATENATE($F$52,"_Qu_",hi!$C$76),kt_dat_gg!$A$2:$CD$4218,Kt!$B73,0)</f>
        <v>111.85308771925696</v>
      </c>
      <c r="H73" s="187">
        <f>VLOOKUP(CONCATENATE($G$52,"_Qu_",hi!$C$76),kt_dat!$A$2:$DF$4218,Kt!$B73,0)</f>
        <v>111.57702997178957</v>
      </c>
      <c r="I73" s="120">
        <f>VLOOKUP(CONCATENATE($H$52,"_Qu_",hi!$C$76),kt_dat_gg!$A$2:$CD$4218,Kt!$B73,0)</f>
        <v>114.59828229743279</v>
      </c>
      <c r="J73" s="187">
        <f>VLOOKUP(CONCATENATE($I$52,"_Qu_",hi!$C$76),kt_dat!$A$2:$DF$4218,Kt!$B73,0)</f>
        <v>114.66153404821826</v>
      </c>
      <c r="K73" s="120">
        <f>VLOOKUP(CONCATENATE($J$52,"_Qu_",hi!$C$76),kt_dat_gg!$A$2:$CD$4218,Kt!$B73,0)</f>
        <v>112.70905128474423</v>
      </c>
      <c r="L73" s="187">
        <f>VLOOKUP(CONCATENATE($K$52,"_Qu_",hi!$C$76),kt_dat!$A$2:$DF$4218,Kt!$B73,0)</f>
        <v>112.59007117560265</v>
      </c>
      <c r="M73" s="85">
        <f t="shared" si="2"/>
        <v>20</v>
      </c>
      <c r="N73" s="118">
        <f t="shared" si="0"/>
        <v>2000</v>
      </c>
      <c r="O73" s="120">
        <f>VLOOKUP(CONCATENATE($E$52,"_Ja_",hi!$C$76),kt_dat!$A$2:$BZ$4218,$M73,0)</f>
        <v>109.29430077286359</v>
      </c>
      <c r="P73" s="120"/>
      <c r="Q73" s="120">
        <f>VLOOKUP(CONCATENATE($G$52,"_Ja_",hi!$C$76),kt_dat!$A$2:$BZ$4218,$M73,0)</f>
        <v>120.57944426248068</v>
      </c>
      <c r="R73" s="120"/>
      <c r="S73" s="120">
        <f>VLOOKUP(CONCATENATE($I$52,"_Ja_",hi!$C$76),kt_dat!$A$2:$BZ$4218,$M73,0)</f>
        <v>121.32860857943743</v>
      </c>
      <c r="T73" s="120"/>
      <c r="U73" s="120">
        <f>VLOOKUP(CONCATENATE($K$52,"_Ja_",hi!$C$76),kt_dat!$A$2:$BZ$4218,$M73,0)</f>
        <v>119.8919402186109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107.41083761751302</v>
      </c>
      <c r="F74" s="187">
        <f>VLOOKUP(CONCATENATE($E$52,"_Qu_",hi!$C$76),kt_dat!$A$2:$DF$4218,Kt!$B74,0)</f>
        <v>108.49737764018987</v>
      </c>
      <c r="G74" s="120">
        <f>VLOOKUP(CONCATENATE($F$52,"_Qu_",hi!$C$76),kt_dat_gg!$A$2:$CD$4218,Kt!$B74,0)</f>
        <v>113.00577202189153</v>
      </c>
      <c r="H74" s="187">
        <f>VLOOKUP(CONCATENATE($G$52,"_Qu_",hi!$C$76),kt_dat!$A$2:$DF$4218,Kt!$B74,0)</f>
        <v>114.07349516524847</v>
      </c>
      <c r="I74" s="120">
        <f>VLOOKUP(CONCATENATE($H$52,"_Qu_",hi!$C$76),kt_dat_gg!$A$2:$CD$4218,Kt!$B74,0)</f>
        <v>115.27633120466454</v>
      </c>
      <c r="J74" s="187">
        <f>VLOOKUP(CONCATENATE($I$52,"_Qu_",hi!$C$76),kt_dat!$A$2:$DF$4218,Kt!$B74,0)</f>
        <v>115.97298115781219</v>
      </c>
      <c r="K74" s="120">
        <f>VLOOKUP(CONCATENATE($J$52,"_Qu_",hi!$C$76),kt_dat_gg!$A$2:$CD$4218,Kt!$B74,0)</f>
        <v>113.62425723622482</v>
      </c>
      <c r="L74" s="187">
        <f>VLOOKUP(CONCATENATE($K$52,"_Qu_",hi!$C$76),kt_dat!$A$2:$DF$4218,Kt!$B74,0)</f>
        <v>114.51408919082834</v>
      </c>
      <c r="M74" s="85">
        <f t="shared" si="2"/>
        <v>21</v>
      </c>
      <c r="N74" s="118">
        <f t="shared" si="0"/>
        <v>2001</v>
      </c>
      <c r="O74" s="120">
        <f>VLOOKUP(CONCATENATE($E$52,"_Ja_",hi!$C$76),kt_dat!$A$2:$BZ$4218,$M74,0)</f>
        <v>108.49153712450061</v>
      </c>
      <c r="P74" s="120"/>
      <c r="Q74" s="120">
        <f>VLOOKUP(CONCATENATE($G$52,"_Ja_",hi!$C$76),kt_dat!$A$2:$BZ$4218,$M74,0)</f>
        <v>122.31959462643063</v>
      </c>
      <c r="R74" s="120"/>
      <c r="S74" s="120">
        <f>VLOOKUP(CONCATENATE($I$52,"_Ja_",hi!$C$76),kt_dat!$A$2:$BZ$4218,$M74,0)</f>
        <v>124.81680477553452</v>
      </c>
      <c r="T74" s="120"/>
      <c r="U74" s="120">
        <f>VLOOKUP(CONCATENATE($K$52,"_Ja_",hi!$C$76),kt_dat!$A$2:$BZ$4218,$M74,0)</f>
        <v>122.2343817906781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108.12046144581801</v>
      </c>
      <c r="F75" s="187">
        <f>VLOOKUP(CONCATENATE($E$52,"_Qu_",hi!$C$76),kt_dat!$A$2:$DF$4218,Kt!$B75,0)</f>
        <v>107.74355576867596</v>
      </c>
      <c r="G75" s="120">
        <f>VLOOKUP(CONCATENATE($F$52,"_Qu_",hi!$C$76),kt_dat_gg!$A$2:$CD$4218,Kt!$B75,0)</f>
        <v>113.73289076005868</v>
      </c>
      <c r="H75" s="187">
        <f>VLOOKUP(CONCATENATE($G$52,"_Qu_",hi!$C$76),kt_dat!$A$2:$DF$4218,Kt!$B75,0)</f>
        <v>113.36679092863655</v>
      </c>
      <c r="I75" s="120">
        <f>VLOOKUP(CONCATENATE($H$52,"_Qu_",hi!$C$76),kt_dat_gg!$A$2:$CD$4218,Kt!$B75,0)</f>
        <v>116.34721970668649</v>
      </c>
      <c r="J75" s="187">
        <f>VLOOKUP(CONCATENATE($I$52,"_Qu_",hi!$C$76),kt_dat!$A$2:$DF$4218,Kt!$B75,0)</f>
        <v>115.19447840796322</v>
      </c>
      <c r="K75" s="120">
        <f>VLOOKUP(CONCATENATE($J$52,"_Qu_",hi!$C$76),kt_dat_gg!$A$2:$CD$4218,Kt!$B75,0)</f>
        <v>114.51617262939652</v>
      </c>
      <c r="L75" s="187">
        <f>VLOOKUP(CONCATENATE($K$52,"_Qu_",hi!$C$76),kt_dat!$A$2:$DF$4218,Kt!$B75,0)</f>
        <v>113.76861134224347</v>
      </c>
      <c r="M75" s="85">
        <f t="shared" si="2"/>
        <v>22</v>
      </c>
      <c r="N75" s="118">
        <f t="shared" si="0"/>
        <v>2002</v>
      </c>
      <c r="O75" s="120">
        <f>VLOOKUP(CONCATENATE($E$52,"_Ja_",hi!$C$76),kt_dat!$A$2:$BZ$4218,$M75,0)</f>
        <v>109.25938943876447</v>
      </c>
      <c r="P75" s="120"/>
      <c r="Q75" s="120">
        <f>VLOOKUP(CONCATENATE($G$52,"_Ja_",hi!$C$76),kt_dat!$A$2:$BZ$4218,$M75,0)</f>
        <v>124.15947850482215</v>
      </c>
      <c r="R75" s="120"/>
      <c r="S75" s="120">
        <f>VLOOKUP(CONCATENATE($I$52,"_Ja_",hi!$C$76),kt_dat!$A$2:$BZ$4218,$M75,0)</f>
        <v>127.88420688156717</v>
      </c>
      <c r="T75" s="120"/>
      <c r="U75" s="120">
        <f>VLOOKUP(CONCATENATE($K$52,"_Ja_",hi!$C$76),kt_dat!$A$2:$BZ$4218,$M75,0)</f>
        <v>124.56340153820859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107.96538671637417</v>
      </c>
      <c r="F76" s="187">
        <f>VLOOKUP(CONCATENATE($E$52,"_Qu_",hi!$C$76),kt_dat!$A$2:$DF$4218,Kt!$B76,0)</f>
        <v>108.1204509285882</v>
      </c>
      <c r="G76" s="120">
        <f>VLOOKUP(CONCATENATE($F$52,"_Qu_",hi!$C$76),kt_dat_gg!$A$2:$CD$4218,Kt!$B76,0)</f>
        <v>113.71870597258942</v>
      </c>
      <c r="H76" s="187">
        <f>VLOOKUP(CONCATENATE($G$52,"_Qu_",hi!$C$76),kt_dat!$A$2:$DF$4218,Kt!$B76,0)</f>
        <v>113.75838618629099</v>
      </c>
      <c r="I76" s="120">
        <f>VLOOKUP(CONCATENATE($H$52,"_Qu_",hi!$C$76),kt_dat_gg!$A$2:$CD$4218,Kt!$B76,0)</f>
        <v>118.01021173248228</v>
      </c>
      <c r="J76" s="187">
        <f>VLOOKUP(CONCATENATE($I$52,"_Qu_",hi!$C$76),kt_dat!$A$2:$DF$4218,Kt!$B76,0)</f>
        <v>117.87419955428406</v>
      </c>
      <c r="K76" s="120">
        <f>VLOOKUP(CONCATENATE($J$52,"_Qu_",hi!$C$76),kt_dat_gg!$A$2:$CD$4218,Kt!$B76,0)</f>
        <v>115.3012309094488</v>
      </c>
      <c r="L76" s="187">
        <f>VLOOKUP(CONCATENATE($K$52,"_Qu_",hi!$C$76),kt_dat!$A$2:$DF$4218,Kt!$B76,0)</f>
        <v>115.26581735511776</v>
      </c>
      <c r="M76" s="85">
        <f t="shared" si="2"/>
        <v>23</v>
      </c>
      <c r="N76" s="118">
        <f t="shared" si="0"/>
        <v>2003</v>
      </c>
      <c r="O76" s="120">
        <f>VLOOKUP(CONCATENATE($E$52,"_Ja_",hi!$C$76),kt_dat!$A$2:$BZ$4218,$M76,0)</f>
        <v>113.96313555456435</v>
      </c>
      <c r="P76" s="120"/>
      <c r="Q76" s="120">
        <f>VLOOKUP(CONCATENATE($G$52,"_Ja_",hi!$C$76),kt_dat!$A$2:$BZ$4218,$M76,0)</f>
        <v>130.23112055987067</v>
      </c>
      <c r="R76" s="120"/>
      <c r="S76" s="120">
        <f>VLOOKUP(CONCATENATE($I$52,"_Ja_",hi!$C$76),kt_dat!$A$2:$BZ$4218,$M76,0)</f>
        <v>135.00180013929139</v>
      </c>
      <c r="T76" s="120"/>
      <c r="U76" s="120">
        <f>VLOOKUP(CONCATENATE($K$52,"_Ja_",hi!$C$76),kt_dat!$A$2:$BZ$4218,$M76,0)</f>
        <v>131.0096802219559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108.70655701945689</v>
      </c>
      <c r="F77" s="187">
        <f>VLOOKUP(CONCATENATE($E$52,"_Qu_",hi!$C$76),kt_dat!$A$2:$DF$4218,Kt!$B77,0)</f>
        <v>108.03215345185835</v>
      </c>
      <c r="G77" s="120">
        <f>VLOOKUP(CONCATENATE($F$52,"_Qu_",hi!$C$76),kt_dat_gg!$A$2:$CD$4218,Kt!$B77,0)</f>
        <v>114.5287862240415</v>
      </c>
      <c r="H77" s="187">
        <f>VLOOKUP(CONCATENATE($G$52,"_Qu_",hi!$C$76),kt_dat!$A$2:$DF$4218,Kt!$B77,0)</f>
        <v>114.0309408028407</v>
      </c>
      <c r="I77" s="120">
        <f>VLOOKUP(CONCATENATE($H$52,"_Qu_",hi!$C$76),kt_dat_gg!$A$2:$CD$4218,Kt!$B77,0)</f>
        <v>121.07015774115935</v>
      </c>
      <c r="J77" s="187">
        <f>VLOOKUP(CONCATENATE($I$52,"_Qu_",hi!$C$76),kt_dat!$A$2:$DF$4218,Kt!$B77,0)</f>
        <v>120.96195723519956</v>
      </c>
      <c r="K77" s="120">
        <f>VLOOKUP(CONCATENATE($J$52,"_Qu_",hi!$C$76),kt_dat_gg!$A$2:$CD$4218,Kt!$B77,0)</f>
        <v>117.19376404686533</v>
      </c>
      <c r="L77" s="187">
        <f>VLOOKUP(CONCATENATE($K$52,"_Qu_",hi!$C$76),kt_dat!$A$2:$DF$4218,Kt!$B77,0)</f>
        <v>116.86926403098514</v>
      </c>
      <c r="M77" s="85">
        <f t="shared" si="2"/>
        <v>24</v>
      </c>
      <c r="N77" s="118">
        <f t="shared" si="0"/>
        <v>2004</v>
      </c>
      <c r="O77" s="120">
        <f>VLOOKUP(CONCATENATE($E$52,"_Ja_",hi!$C$76),kt_dat!$A$2:$BZ$4218,$M77,0)</f>
        <v>118.34685618625262</v>
      </c>
      <c r="P77" s="120"/>
      <c r="Q77" s="120">
        <f>VLOOKUP(CONCATENATE($G$52,"_Ja_",hi!$C$76),kt_dat!$A$2:$BZ$4218,$M77,0)</f>
        <v>135.58979416491206</v>
      </c>
      <c r="R77" s="120"/>
      <c r="S77" s="120">
        <f>VLOOKUP(CONCATENATE($I$52,"_Ja_",hi!$C$76),kt_dat!$A$2:$BZ$4218,$M77,0)</f>
        <v>140.34660552570193</v>
      </c>
      <c r="T77" s="120"/>
      <c r="U77" s="120">
        <f>VLOOKUP(CONCATENATE($K$52,"_Ja_",hi!$C$76),kt_dat!$A$2:$BZ$4218,$M77,0)</f>
        <v>136.27127614016385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109.63494879236663</v>
      </c>
      <c r="F78" s="187">
        <f>VLOOKUP(CONCATENATE($E$52,"_Qu_",hi!$C$76),kt_dat!$A$2:$DF$4218,Kt!$B78,0)</f>
        <v>109.96706667792412</v>
      </c>
      <c r="G78" s="120">
        <f>VLOOKUP(CONCATENATE($F$52,"_Qu_",hi!$C$76),kt_dat_gg!$A$2:$CD$4218,Kt!$B78,0)</f>
        <v>115.45411280169679</v>
      </c>
      <c r="H78" s="187">
        <f>VLOOKUP(CONCATENATE($G$52,"_Qu_",hi!$C$76),kt_dat!$A$2:$DF$4218,Kt!$B78,0)</f>
        <v>115.7970316829928</v>
      </c>
      <c r="I78" s="120">
        <f>VLOOKUP(CONCATENATE($H$52,"_Qu_",hi!$C$76),kt_dat_gg!$A$2:$CD$4218,Kt!$B78,0)</f>
        <v>124.85482101414969</v>
      </c>
      <c r="J78" s="187">
        <f>VLOOKUP(CONCATENATE($I$52,"_Qu_",hi!$C$76),kt_dat!$A$2:$DF$4218,Kt!$B78,0)</f>
        <v>124.37431643399441</v>
      </c>
      <c r="K78" s="120">
        <f>VLOOKUP(CONCATENATE($J$52,"_Qu_",hi!$C$76),kt_dat_gg!$A$2:$CD$4218,Kt!$B78,0)</f>
        <v>119.50254605331547</v>
      </c>
      <c r="L78" s="187">
        <f>VLOOKUP(CONCATENATE($K$52,"_Qu_",hi!$C$76),kt_dat!$A$2:$DF$4218,Kt!$B78,0)</f>
        <v>119.44621075449304</v>
      </c>
      <c r="M78" s="85">
        <f t="shared" si="2"/>
        <v>25</v>
      </c>
      <c r="N78" s="118">
        <f t="shared" si="0"/>
        <v>2005</v>
      </c>
      <c r="O78" s="120">
        <f>VLOOKUP(CONCATENATE($E$52,"_Ja_",hi!$C$76),kt_dat!$A$2:$BZ$4218,$M78,0)</f>
        <v>122.03711650941106</v>
      </c>
      <c r="P78" s="120"/>
      <c r="Q78" s="120">
        <f>VLOOKUP(CONCATENATE($G$52,"_Ja_",hi!$C$76),kt_dat!$A$2:$BZ$4218,$M78,0)</f>
        <v>139.50840773116627</v>
      </c>
      <c r="R78" s="120"/>
      <c r="S78" s="120">
        <f>VLOOKUP(CONCATENATE($I$52,"_Ja_",hi!$C$76),kt_dat!$A$2:$BZ$4218,$M78,0)</f>
        <v>156.20097337896789</v>
      </c>
      <c r="T78" s="120"/>
      <c r="U78" s="120">
        <f>VLOOKUP(CONCATENATE($K$52,"_Ja_",hi!$C$76),kt_dat!$A$2:$BZ$4218,$M78,0)</f>
        <v>145.89164347763449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111.14603977181658</v>
      </c>
      <c r="F79" s="187">
        <f>VLOOKUP(CONCATENATE($E$52,"_Qu_",hi!$C$76),kt_dat!$A$2:$DF$4218,Kt!$B79,0)</f>
        <v>110.90562624731739</v>
      </c>
      <c r="G79" s="120">
        <f>VLOOKUP(CONCATENATE($F$52,"_Qu_",hi!$C$76),kt_dat_gg!$A$2:$CD$4218,Kt!$B79,0)</f>
        <v>116.75206989432239</v>
      </c>
      <c r="H79" s="187">
        <f>VLOOKUP(CONCATENATE($G$52,"_Qu_",hi!$C$76),kt_dat!$A$2:$DF$4218,Kt!$B79,0)</f>
        <v>116.5343659192569</v>
      </c>
      <c r="I79" s="120">
        <f>VLOOKUP(CONCATENATE($H$52,"_Qu_",hi!$C$76),kt_dat_gg!$A$2:$CD$4218,Kt!$B79,0)</f>
        <v>129.16216828375153</v>
      </c>
      <c r="J79" s="187">
        <f>VLOOKUP(CONCATENATE($I$52,"_Qu_",hi!$C$76),kt_dat!$A$2:$DF$4218,Kt!$B79,0)</f>
        <v>129.22818937325508</v>
      </c>
      <c r="K79" s="120">
        <f>VLOOKUP(CONCATENATE($J$52,"_Qu_",hi!$C$76),kt_dat_gg!$A$2:$CD$4218,Kt!$B79,0)</f>
        <v>122.27456434403602</v>
      </c>
      <c r="L79" s="187">
        <f>VLOOKUP(CONCATENATE($K$52,"_Qu_",hi!$C$76),kt_dat!$A$2:$DF$4218,Kt!$B79,0)</f>
        <v>122.19216337446821</v>
      </c>
      <c r="M79" s="85">
        <f t="shared" si="2"/>
        <v>26</v>
      </c>
      <c r="N79" s="118">
        <f t="shared" si="0"/>
        <v>2006</v>
      </c>
      <c r="O79" s="120">
        <f>VLOOKUP(CONCATENATE($E$52,"_Ja_",hi!$C$76),kt_dat!$A$2:$BZ$4218,$M79,0)</f>
        <v>126.50607122949395</v>
      </c>
      <c r="P79" s="120"/>
      <c r="Q79" s="120">
        <f>VLOOKUP(CONCATENATE($G$52,"_Ja_",hi!$C$76),kt_dat!$A$2:$BZ$4218,$M79,0)</f>
        <v>146.1267391370915</v>
      </c>
      <c r="R79" s="120"/>
      <c r="S79" s="120">
        <f>VLOOKUP(CONCATENATE($I$52,"_Ja_",hi!$C$76),kt_dat!$A$2:$BZ$4218,$M79,0)</f>
        <v>169.57012013741979</v>
      </c>
      <c r="T79" s="120"/>
      <c r="U79" s="120">
        <f>VLOOKUP(CONCATENATE($K$52,"_Ja_",hi!$C$76),kt_dat!$A$2:$BZ$4218,$M79,0)</f>
        <v>155.54748606359229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111.96975062632964</v>
      </c>
      <c r="F80" s="187">
        <f>VLOOKUP(CONCATENATE($E$52,"_Qu_",hi!$C$76),kt_dat!$A$2:$DF$4218,Kt!$B80,0)</f>
        <v>112.56542639020823</v>
      </c>
      <c r="G80" s="120">
        <f>VLOOKUP(CONCATENATE($F$52,"_Qu_",hi!$C$76),kt_dat_gg!$A$2:$CD$4218,Kt!$B80,0)</f>
        <v>117.52964908341012</v>
      </c>
      <c r="H80" s="187">
        <f>VLOOKUP(CONCATENATE($G$52,"_Qu_",hi!$C$76),kt_dat!$A$2:$DF$4218,Kt!$B80,0)</f>
        <v>117.92481208071746</v>
      </c>
      <c r="I80" s="120">
        <f>VLOOKUP(CONCATENATE($H$52,"_Qu_",hi!$C$76),kt_dat_gg!$A$2:$CD$4218,Kt!$B80,0)</f>
        <v>132.90787958052385</v>
      </c>
      <c r="J80" s="187">
        <f>VLOOKUP(CONCATENATE($I$52,"_Qu_",hi!$C$76),kt_dat!$A$2:$DF$4218,Kt!$B80,0)</f>
        <v>133.88399904400512</v>
      </c>
      <c r="K80" s="120">
        <f>VLOOKUP(CONCATENATE($J$52,"_Qu_",hi!$C$76),kt_dat_gg!$A$2:$CD$4218,Kt!$B80,0)</f>
        <v>124.49192219727452</v>
      </c>
      <c r="L80" s="187">
        <f>VLOOKUP(CONCATENATE($K$52,"_Qu_",hi!$C$76),kt_dat!$A$2:$DF$4218,Kt!$B80,0)</f>
        <v>125.18531890314684</v>
      </c>
      <c r="M80" s="85">
        <f t="shared" si="2"/>
        <v>27</v>
      </c>
      <c r="N80" s="118">
        <f t="shared" si="0"/>
        <v>2007</v>
      </c>
      <c r="O80" s="120">
        <f>VLOOKUP(CONCATENATE($E$52,"_Ja_",hi!$C$76),kt_dat!$A$2:$BZ$4218,$M80,0)</f>
        <v>134.54034025443391</v>
      </c>
      <c r="P80" s="120"/>
      <c r="Q80" s="120">
        <f>VLOOKUP(CONCATENATE($G$52,"_Ja_",hi!$C$76),kt_dat!$A$2:$BZ$4218,$M80,0)</f>
        <v>153.9902385538125</v>
      </c>
      <c r="R80" s="120"/>
      <c r="S80" s="120">
        <f>VLOOKUP(CONCATENATE($I$52,"_Ja_",hi!$C$76),kt_dat!$A$2:$BZ$4218,$M80,0)</f>
        <v>179.30904685246324</v>
      </c>
      <c r="T80" s="120"/>
      <c r="U80" s="120">
        <f>VLOOKUP(CONCATENATE($K$52,"_Ja_",hi!$C$76),kt_dat!$A$2:$BZ$4218,$M80,0)</f>
        <v>164.3260510699958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112.39477291493434</v>
      </c>
      <c r="F81" s="187">
        <f>VLOOKUP(CONCATENATE($E$52,"_Qu_",hi!$C$76),kt_dat!$A$2:$DF$4218,Kt!$B81,0)</f>
        <v>112.43819924146332</v>
      </c>
      <c r="G81" s="120">
        <f>VLOOKUP(CONCATENATE($F$52,"_Qu_",hi!$C$76),kt_dat_gg!$A$2:$CD$4218,Kt!$B81,0)</f>
        <v>118.27653905039985</v>
      </c>
      <c r="H81" s="187">
        <f>VLOOKUP(CONCATENATE($G$52,"_Qu_",hi!$C$76),kt_dat!$A$2:$DF$4218,Kt!$B81,0)</f>
        <v>118.12976925025598</v>
      </c>
      <c r="I81" s="120">
        <f>VLOOKUP(CONCATENATE($H$52,"_Qu_",hi!$C$76),kt_dat_gg!$A$2:$CD$4218,Kt!$B81,0)</f>
        <v>135.36531842615216</v>
      </c>
      <c r="J81" s="187">
        <f>VLOOKUP(CONCATENATE($I$52,"_Qu_",hi!$C$76),kt_dat!$A$2:$DF$4218,Kt!$B81,0)</f>
        <v>135.61145032431133</v>
      </c>
      <c r="K81" s="120">
        <f>VLOOKUP(CONCATENATE($J$52,"_Qu_",hi!$C$76),kt_dat_gg!$A$2:$CD$4218,Kt!$B81,0)</f>
        <v>126.03867601505243</v>
      </c>
      <c r="L81" s="187">
        <f>VLOOKUP(CONCATENATE($K$52,"_Qu_",hi!$C$76),kt_dat!$A$2:$DF$4218,Kt!$B81,0)</f>
        <v>126.09828431420851</v>
      </c>
      <c r="M81" s="85">
        <f t="shared" si="2"/>
        <v>28</v>
      </c>
      <c r="N81" s="118">
        <f t="shared" si="0"/>
        <v>2008</v>
      </c>
      <c r="O81" s="120">
        <f>VLOOKUP(CONCATENATE($E$52,"_Ja_",hi!$C$76),kt_dat!$A$2:$BZ$4218,$M81,0)</f>
        <v>147.38464265481446</v>
      </c>
      <c r="P81" s="120"/>
      <c r="Q81" s="120">
        <f>VLOOKUP(CONCATENATE($G$52,"_Ja_",hi!$C$76),kt_dat!$A$2:$BZ$4218,$M81,0)</f>
        <v>163.12022304622431</v>
      </c>
      <c r="R81" s="120"/>
      <c r="S81" s="120">
        <f>VLOOKUP(CONCATENATE($I$52,"_Ja_",hi!$C$76),kt_dat!$A$2:$BZ$4218,$M81,0)</f>
        <v>191.91832153847292</v>
      </c>
      <c r="T81" s="120"/>
      <c r="U81" s="120">
        <f>VLOOKUP(CONCATENATE($K$52,"_Ja_",hi!$C$76),kt_dat!$A$2:$BZ$4218,$M81,0)</f>
        <v>175.46878722095198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113.40559540429388</v>
      </c>
      <c r="F82" s="187">
        <f>VLOOKUP(CONCATENATE($E$52,"_Qu_",hi!$C$76),kt_dat!$A$2:$DF$4218,Kt!$B82,0)</f>
        <v>112.18069311313145</v>
      </c>
      <c r="G82" s="120">
        <f>VLOOKUP(CONCATENATE($F$52,"_Qu_",hi!$C$76),kt_dat_gg!$A$2:$CD$4218,Kt!$B82,0)</f>
        <v>119.94458734610014</v>
      </c>
      <c r="H82" s="187">
        <f>VLOOKUP(CONCATENATE($G$52,"_Qu_",hi!$C$76),kt_dat!$A$2:$DF$4218,Kt!$B82,0)</f>
        <v>118.77503582022611</v>
      </c>
      <c r="I82" s="120">
        <f>VLOOKUP(CONCATENATE($H$52,"_Qu_",hi!$C$76),kt_dat_gg!$A$2:$CD$4218,Kt!$B82,0)</f>
        <v>137.92372523316138</v>
      </c>
      <c r="J82" s="187">
        <f>VLOOKUP(CONCATENATE($I$52,"_Qu_",hi!$C$76),kt_dat!$A$2:$DF$4218,Kt!$B82,0)</f>
        <v>136.60050591014001</v>
      </c>
      <c r="K82" s="120">
        <f>VLOOKUP(CONCATENATE($J$52,"_Qu_",hi!$C$76),kt_dat_gg!$A$2:$CD$4218,Kt!$B82,0)</f>
        <v>128.08106007130598</v>
      </c>
      <c r="L82" s="187">
        <f>VLOOKUP(CONCATENATE($K$52,"_Qu_",hi!$C$76),kt_dat!$A$2:$DF$4218,Kt!$B82,0)</f>
        <v>126.83242482780197</v>
      </c>
      <c r="M82" s="85">
        <f t="shared" si="2"/>
        <v>29</v>
      </c>
      <c r="N82" s="118">
        <v>2009</v>
      </c>
      <c r="O82" s="120">
        <f>VLOOKUP(CONCATENATE($E$52,"_Ja_",hi!$C$76),kt_dat!$A$2:$BZ$4218,$M82,0)</f>
        <v>157.06098629601848</v>
      </c>
      <c r="P82" s="120"/>
      <c r="Q82" s="120">
        <f>VLOOKUP(CONCATENATE($G$52,"_Ja_",hi!$C$76),kt_dat!$A$2:$BZ$4218,$M82,0)</f>
        <v>172.55354837458063</v>
      </c>
      <c r="R82" s="120"/>
      <c r="S82" s="120">
        <f>VLOOKUP(CONCATENATE($I$52,"_Ja_",hi!$C$76),kt_dat!$A$2:$BZ$4218,$M82,0)</f>
        <v>203.06192054954252</v>
      </c>
      <c r="T82" s="120"/>
      <c r="U82" s="120">
        <f>VLOOKUP(CONCATENATE($K$52,"_Ja_",hi!$C$76),kt_dat!$A$2:$BZ$4218,$M82,0)</f>
        <v>185.74469174561997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114.57752505276714</v>
      </c>
      <c r="F83" s="187">
        <f>VLOOKUP(CONCATENATE($E$52,"_Qu_",hi!$C$76),kt_dat!$A$2:$DF$4218,Kt!$B83,0)</f>
        <v>115.59789385828687</v>
      </c>
      <c r="G83" s="120">
        <f>VLOOKUP(CONCATENATE($F$52,"_Qu_",hi!$C$76),kt_dat_gg!$A$2:$CD$4218,Kt!$B83,0)</f>
        <v>121.696099724723</v>
      </c>
      <c r="H83" s="187">
        <f>VLOOKUP(CONCATENATE($G$52,"_Qu_",hi!$C$76),kt_dat!$A$2:$DF$4218,Kt!$B83,0)</f>
        <v>122.92895696781831</v>
      </c>
      <c r="I83" s="120">
        <f>VLOOKUP(CONCATENATE($H$52,"_Qu_",hi!$C$76),kt_dat_gg!$A$2:$CD$4218,Kt!$B83,0)</f>
        <v>140.15004638786527</v>
      </c>
      <c r="J83" s="187">
        <f>VLOOKUP(CONCATENATE($I$52,"_Qu_",hi!$C$76),kt_dat!$A$2:$DF$4218,Kt!$B83,0)</f>
        <v>141.55921946503275</v>
      </c>
      <c r="K83" s="120">
        <f>VLOOKUP(CONCATENATE($J$52,"_Qu_",hi!$C$76),kt_dat_gg!$A$2:$CD$4218,Kt!$B83,0)</f>
        <v>130.01254731269222</v>
      </c>
      <c r="L83" s="187">
        <f>VLOOKUP(CONCATENATE($K$52,"_Qu_",hi!$C$76),kt_dat!$A$2:$DF$4218,Kt!$B83,0)</f>
        <v>131.31247107190751</v>
      </c>
      <c r="M83" s="85">
        <f t="shared" si="2"/>
        <v>30</v>
      </c>
      <c r="N83" s="118">
        <v>2010</v>
      </c>
      <c r="O83" s="120">
        <f>VLOOKUP(CONCATENATE($E$52,"_Ja_",hi!$C$76),kt_dat!$A$2:$BZ$4218,$M83,0)</f>
        <v>167.93907681272913</v>
      </c>
      <c r="P83" s="120"/>
      <c r="Q83" s="120">
        <f>VLOOKUP(CONCATENATE($G$52,"_Ja_",hi!$C$76),kt_dat!$A$2:$BZ$4218,$M83,0)</f>
        <v>192.97753576369774</v>
      </c>
      <c r="R83" s="120"/>
      <c r="S83" s="120">
        <f>VLOOKUP(CONCATENATE($I$52,"_Ja_",hi!$C$76),kt_dat!$A$2:$BZ$4218,$M83,0)</f>
        <v>218.20605043651545</v>
      </c>
      <c r="T83" s="120"/>
      <c r="U83" s="120">
        <f>VLOOKUP(CONCATENATE($K$52,"_Ja_",hi!$C$76),kt_dat!$A$2:$BZ$4218,$M83,0)</f>
        <v>202.75170805966036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116.67448456431305</v>
      </c>
      <c r="F84" s="187">
        <f>VLOOKUP(CONCATENATE($E$52,"_Qu_",hi!$C$76),kt_dat!$A$2:$DF$4218,Kt!$B84,0)</f>
        <v>115.95398818688312</v>
      </c>
      <c r="G84" s="120">
        <f>VLOOKUP(CONCATENATE($F$52,"_Qu_",hi!$C$76),kt_dat_gg!$A$2:$CD$4218,Kt!$B84,0)</f>
        <v>123.94378345405336</v>
      </c>
      <c r="H84" s="187">
        <f>VLOOKUP(CONCATENATE($G$52,"_Qu_",hi!$C$76),kt_dat!$A$2:$DF$4218,Kt!$B84,0)</f>
        <v>123.38430638612456</v>
      </c>
      <c r="I84" s="120">
        <f>VLOOKUP(CONCATENATE($H$52,"_Qu_",hi!$C$76),kt_dat_gg!$A$2:$CD$4218,Kt!$B84,0)</f>
        <v>143.75636220076316</v>
      </c>
      <c r="J84" s="187">
        <f>VLOOKUP(CONCATENATE($I$52,"_Qu_",hi!$C$76),kt_dat!$A$2:$DF$4218,Kt!$B84,0)</f>
        <v>142.29041378842308</v>
      </c>
      <c r="K84" s="120">
        <f>VLOOKUP(CONCATENATE($J$52,"_Qu_",hi!$C$76),kt_dat_gg!$A$2:$CD$4218,Kt!$B84,0)</f>
        <v>132.90453588419638</v>
      </c>
      <c r="L84" s="187">
        <f>VLOOKUP(CONCATENATE($K$52,"_Qu_",hi!$C$76),kt_dat!$A$2:$DF$4218,Kt!$B84,0)</f>
        <v>131.89274603836719</v>
      </c>
      <c r="M84" s="85">
        <f t="shared" si="2"/>
        <v>31</v>
      </c>
      <c r="N84" s="118">
        <v>2011</v>
      </c>
      <c r="O84" s="120">
        <f>VLOOKUP(CONCATENATE($E$52,"_Ja_",hi!$C$76),kt_dat!$A$2:$BZ$4218,$M84,0)</f>
        <v>174.00011874049059</v>
      </c>
      <c r="P84" s="120"/>
      <c r="Q84" s="120">
        <f>VLOOKUP(CONCATENATE($G$52,"_Ja_",hi!$C$76),kt_dat!$A$2:$BZ$4218,$M84,0)</f>
        <v>200.34161902092822</v>
      </c>
      <c r="R84" s="120"/>
      <c r="S84" s="120">
        <f>VLOOKUP(CONCATENATE($I$52,"_Ja_",hi!$C$76),kt_dat!$A$2:$BZ$4218,$M84,0)</f>
        <v>226.62263061336247</v>
      </c>
      <c r="T84" s="120"/>
      <c r="U84" s="120">
        <f>VLOOKUP(CONCATENATE($K$52,"_Ja_",hi!$C$76),kt_dat!$A$2:$BZ$4218,$M84,0)</f>
        <v>210.49958182496988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118.31592719987265</v>
      </c>
      <c r="F85" s="187">
        <f>VLOOKUP(CONCATENATE($E$52,"_Qu_",hi!$C$76),kt_dat!$A$2:$DF$4218,Kt!$B85,0)</f>
        <v>118.47157164776915</v>
      </c>
      <c r="G85" s="120">
        <f>VLOOKUP(CONCATENATE($F$52,"_Qu_",hi!$C$76),kt_dat_gg!$A$2:$CD$4218,Kt!$B85,0)</f>
        <v>125.48797461182494</v>
      </c>
      <c r="H85" s="187">
        <f>VLOOKUP(CONCATENATE($G$52,"_Qu_",hi!$C$76),kt_dat!$A$2:$DF$4218,Kt!$B85,0)</f>
        <v>125.51808700821721</v>
      </c>
      <c r="I85" s="120">
        <f>VLOOKUP(CONCATENATE($H$52,"_Qu_",hi!$C$76),kt_dat_gg!$A$2:$CD$4218,Kt!$B85,0)</f>
        <v>145.65935169895783</v>
      </c>
      <c r="J85" s="187">
        <f>VLOOKUP(CONCATENATE($I$52,"_Qu_",hi!$C$76),kt_dat!$A$2:$DF$4218,Kt!$B85,0)</f>
        <v>147.41945334883366</v>
      </c>
      <c r="K85" s="120">
        <f>VLOOKUP(CONCATENATE($J$52,"_Qu_",hi!$C$76),kt_dat_gg!$A$2:$CD$4218,Kt!$B85,0)</f>
        <v>134.63063573419842</v>
      </c>
      <c r="L85" s="187">
        <f>VLOOKUP(CONCATENATE($K$52,"_Qu_",hi!$C$76),kt_dat!$A$2:$DF$4218,Kt!$B85,0)</f>
        <v>135.50839054231443</v>
      </c>
      <c r="M85" s="85">
        <f t="shared" si="2"/>
        <v>32</v>
      </c>
      <c r="N85" s="118">
        <v>2012</v>
      </c>
      <c r="O85" s="120">
        <f>VLOOKUP(CONCATENATE($E$52,"_Ja_",hi!$C$76),kt_dat!$A$2:$BZ$4218,$M85,0)</f>
        <v>182.96284104539535</v>
      </c>
      <c r="P85" s="120"/>
      <c r="Q85" s="120">
        <f>VLOOKUP(CONCATENATE($G$52,"_Ja_",hi!$C$76),kt_dat!$A$2:$BZ$4218,$M85,0)</f>
        <v>212.27299523060367</v>
      </c>
      <c r="R85" s="120"/>
      <c r="S85" s="120">
        <f>VLOOKUP(CONCATENATE($I$52,"_Ja_",hi!$C$76),kt_dat!$A$2:$BZ$4218,$M85,0)</f>
        <v>242.0244570099587</v>
      </c>
      <c r="T85" s="120"/>
      <c r="U85" s="120">
        <f>VLOOKUP(CONCATENATE($K$52,"_Ja_",hi!$C$76),kt_dat!$A$2:$BZ$4218,$M85,0)</f>
        <v>223.8196166231794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120.56746306770471</v>
      </c>
      <c r="F86" s="187">
        <f>VLOOKUP(CONCATENATE($E$52,"_Qu_",hi!$C$76),kt_dat!$A$2:$DF$4218,Kt!$B86,0)</f>
        <v>120.52222176496564</v>
      </c>
      <c r="G86" s="120">
        <f>VLOOKUP(CONCATENATE($F$52,"_Qu_",hi!$C$76),kt_dat_gg!$A$2:$CD$4218,Kt!$B86,0)</f>
        <v>127.36053068347019</v>
      </c>
      <c r="H86" s="187">
        <f>VLOOKUP(CONCATENATE($G$52,"_Qu_",hi!$C$76),kt_dat!$A$2:$DF$4218,Kt!$B86,0)</f>
        <v>127.56153044113306</v>
      </c>
      <c r="I86" s="120">
        <f>VLOOKUP(CONCATENATE($H$52,"_Qu_",hi!$C$76),kt_dat_gg!$A$2:$CD$4218,Kt!$B86,0)</f>
        <v>147.92336853882682</v>
      </c>
      <c r="J86" s="187">
        <f>VLOOKUP(CONCATENATE($I$52,"_Qu_",hi!$C$76),kt_dat!$A$2:$DF$4218,Kt!$B86,0)</f>
        <v>147.26818795961671</v>
      </c>
      <c r="K86" s="120">
        <f>VLOOKUP(CONCATENATE($J$52,"_Qu_",hi!$C$76),kt_dat_gg!$A$2:$CD$4218,Kt!$B86,0)</f>
        <v>136.72506520927399</v>
      </c>
      <c r="L86" s="187">
        <f>VLOOKUP(CONCATENATE($K$52,"_Qu_",hi!$C$76),kt_dat!$A$2:$DF$4218,Kt!$B86,0)</f>
        <v>136.49077062191358</v>
      </c>
      <c r="M86" s="85">
        <f t="shared" si="2"/>
        <v>33</v>
      </c>
      <c r="N86" s="118">
        <v>2013</v>
      </c>
      <c r="O86" s="120">
        <f>VLOOKUP(CONCATENATE($E$52,"_Ja_",hi!$C$76),kt_dat!$A$2:$BZ$4218,$M86,0)</f>
        <v>199.63493544134943</v>
      </c>
      <c r="P86" s="120"/>
      <c r="Q86" s="120">
        <f>VLOOKUP(CONCATENATE($G$52,"_Ja_",hi!$C$76),kt_dat!$A$2:$BZ$4218,$M86,0)</f>
        <v>231.06790973902332</v>
      </c>
      <c r="R86" s="120"/>
      <c r="S86" s="120">
        <f>VLOOKUP(CONCATENATE($I$52,"_Ja_",hi!$C$76),kt_dat!$A$2:$BZ$4218,$M86,0)</f>
        <v>257.66057572747911</v>
      </c>
      <c r="T86" s="120"/>
      <c r="U86" s="120">
        <f>VLOOKUP(CONCATENATE($K$52,"_Ja_",hi!$C$76),kt_dat!$A$2:$BZ$4218,$M86,0)</f>
        <v>240.93378387430442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122.19485421070073</v>
      </c>
      <c r="F87" s="187">
        <f>VLOOKUP(CONCATENATE($E$52,"_Qu_",hi!$C$76),kt_dat!$A$2:$DF$4218,Kt!$B87,0)</f>
        <v>122.70859579037936</v>
      </c>
      <c r="G87" s="120">
        <f>VLOOKUP(CONCATENATE($F$52,"_Qu_",hi!$C$76),kt_dat_gg!$A$2:$CD$4218,Kt!$B87,0)</f>
        <v>128.60740863743933</v>
      </c>
      <c r="H87" s="187">
        <f>VLOOKUP(CONCATENATE($G$52,"_Qu_",hi!$C$76),kt_dat!$A$2:$DF$4218,Kt!$B87,0)</f>
        <v>129.00197460106028</v>
      </c>
      <c r="I87" s="120">
        <f>VLOOKUP(CONCATENATE($H$52,"_Qu_",hi!$C$76),kt_dat_gg!$A$2:$CD$4218,Kt!$B87,0)</f>
        <v>149.03941148188329</v>
      </c>
      <c r="J87" s="187">
        <f>VLOOKUP(CONCATENATE($I$52,"_Qu_",hi!$C$76),kt_dat!$A$2:$DF$4218,Kt!$B87,0)</f>
        <v>149.0824643080301</v>
      </c>
      <c r="K87" s="120">
        <f>VLOOKUP(CONCATENATE($J$52,"_Qu_",hi!$C$76),kt_dat_gg!$A$2:$CD$4218,Kt!$B87,0)</f>
        <v>137.94128962553353</v>
      </c>
      <c r="L87" s="187">
        <f>VLOOKUP(CONCATENATE($K$52,"_Qu_",hi!$C$76),kt_dat!$A$2:$DF$4218,Kt!$B87,0)</f>
        <v>138.17603446359394</v>
      </c>
      <c r="M87" s="85">
        <f t="shared" si="2"/>
        <v>34</v>
      </c>
      <c r="N87" s="118">
        <v>2014</v>
      </c>
      <c r="O87" s="120">
        <f>VLOOKUP(CONCATENATE($E$52,"_Ja_",hi!$C$76),kt_dat!$A$2:$BZ$4218,$M87,0)</f>
        <v>208.42645884453549</v>
      </c>
      <c r="P87" s="120"/>
      <c r="Q87" s="120">
        <f>VLOOKUP(CONCATENATE($G$52,"_Ja_",hi!$C$76),kt_dat!$A$2:$BZ$4218,$M87,0)</f>
        <v>243.22671523422579</v>
      </c>
      <c r="R87" s="120"/>
      <c r="S87" s="120">
        <f>VLOOKUP(CONCATENATE($I$52,"_Ja_",hi!$C$76),kt_dat!$A$2:$BZ$4218,$M87,0)</f>
        <v>273.38895691548646</v>
      </c>
      <c r="T87" s="120"/>
      <c r="U87" s="120">
        <f>VLOOKUP(CONCATENATE($K$52,"_Ja_",hi!$C$76),kt_dat!$A$2:$BZ$4218,$M87,0)</f>
        <v>254.50203943650237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123.6786765799114</v>
      </c>
      <c r="F88" s="187">
        <f>VLOOKUP(CONCATENATE($E$52,"_Qu_",hi!$C$76),kt_dat!$A$2:$DF$4218,Kt!$B88,0)</f>
        <v>123.35374507675718</v>
      </c>
      <c r="G88" s="120">
        <f>VLOOKUP(CONCATENATE($F$52,"_Qu_",hi!$C$76),kt_dat_gg!$A$2:$CD$4218,Kt!$B88,0)</f>
        <v>129.8152646978597</v>
      </c>
      <c r="H88" s="187">
        <f>VLOOKUP(CONCATENATE($G$52,"_Qu_",hi!$C$76),kt_dat!$A$2:$DF$4218,Kt!$B88,0)</f>
        <v>129.25872087012462</v>
      </c>
      <c r="I88" s="120">
        <f>VLOOKUP(CONCATENATE($H$52,"_Qu_",hi!$C$76),kt_dat_gg!$A$2:$CD$4218,Kt!$B88,0)</f>
        <v>151.07195965674313</v>
      </c>
      <c r="J88" s="187">
        <f>VLOOKUP(CONCATENATE($I$52,"_Qu_",hi!$C$76),kt_dat!$A$2:$DF$4218,Kt!$B88,0)</f>
        <v>150.76758217800307</v>
      </c>
      <c r="K88" s="120">
        <f>VLOOKUP(CONCATENATE($J$52,"_Qu_",hi!$C$76),kt_dat_gg!$A$2:$CD$4218,Kt!$B88,0)</f>
        <v>139.57175732444446</v>
      </c>
      <c r="L88" s="187">
        <f>VLOOKUP(CONCATENATE($K$52,"_Qu_",hi!$C$76),kt_dat!$A$2:$DF$4218,Kt!$B88,0)</f>
        <v>139.15706379109304</v>
      </c>
      <c r="M88" s="85">
        <f t="shared" si="2"/>
        <v>35</v>
      </c>
      <c r="N88" s="118">
        <v>2015</v>
      </c>
      <c r="O88" s="120">
        <f>VLOOKUP(CONCATENATE($E$52,"_Ja_",hi!$C$76),kt_dat!$A$2:$BZ$4218,$M88,0)</f>
        <v>205.1837015362679</v>
      </c>
      <c r="P88" s="120"/>
      <c r="Q88" s="120">
        <f>VLOOKUP(CONCATENATE($G$52,"_Ja_",hi!$C$76),kt_dat!$A$2:$BZ$4218,$M88,0)</f>
        <v>246.2161247621595</v>
      </c>
      <c r="R88" s="120"/>
      <c r="S88" s="120">
        <f>VLOOKUP(CONCATENATE($I$52,"_Ja_",hi!$C$76),kt_dat!$A$2:$BZ$4218,$M88,0)</f>
        <v>261.70236808151174</v>
      </c>
      <c r="T88" s="120"/>
      <c r="U88" s="120">
        <f>VLOOKUP(CONCATENATE($K$52,"_Ja_",hi!$C$76),kt_dat!$A$2:$BZ$4218,$M88,0)</f>
        <v>249.82491776833368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126.07667438140493</v>
      </c>
      <c r="F89" s="187">
        <f>VLOOKUP(CONCATENATE($E$52,"_Qu_",hi!$C$76),kt_dat!$A$2:$DF$4218,Kt!$B89,0)</f>
        <v>124.97368887259768</v>
      </c>
      <c r="G89" s="120">
        <f>VLOOKUP(CONCATENATE($F$52,"_Qu_",hi!$C$76),kt_dat_gg!$A$2:$CD$4218,Kt!$B89,0)</f>
        <v>131.76823319538511</v>
      </c>
      <c r="H89" s="187">
        <f>VLOOKUP(CONCATENATE($G$52,"_Qu_",hi!$C$76),kt_dat!$A$2:$DF$4218,Kt!$B89,0)</f>
        <v>131.18509862239424</v>
      </c>
      <c r="I89" s="120">
        <f>VLOOKUP(CONCATENATE($H$52,"_Qu_",hi!$C$76),kt_dat_gg!$A$2:$CD$4218,Kt!$B89,0)</f>
        <v>153.55171302728129</v>
      </c>
      <c r="J89" s="187">
        <f>VLOOKUP(CONCATENATE($I$52,"_Qu_",hi!$C$76),kt_dat!$A$2:$DF$4218,Kt!$B89,0)</f>
        <v>153.36583248419618</v>
      </c>
      <c r="K89" s="120">
        <f>VLOOKUP(CONCATENATE($J$52,"_Qu_",hi!$C$76),kt_dat_gg!$A$2:$CD$4218,Kt!$B89,0)</f>
        <v>141.81772690858017</v>
      </c>
      <c r="L89" s="187">
        <f>VLOOKUP(CONCATENATE($K$52,"_Qu_",hi!$C$76),kt_dat!$A$2:$DF$4218,Kt!$B89,0)</f>
        <v>141.38217371864644</v>
      </c>
      <c r="M89" s="85">
        <f t="shared" si="2"/>
        <v>36</v>
      </c>
      <c r="N89" s="118">
        <v>2016</v>
      </c>
      <c r="O89" s="120">
        <f>VLOOKUP(CONCATENATE($E$52,"_Ja_",hi!$C$76),kt_dat!$A$2:$BZ$4218,$M89,0)</f>
        <v>223.40830790498828</v>
      </c>
      <c r="P89" s="120"/>
      <c r="Q89" s="120">
        <f>VLOOKUP(CONCATENATE($G$52,"_Ja_",hi!$C$76),kt_dat!$A$2:$BZ$4218,$M89,0)</f>
        <v>247.32865521699009</v>
      </c>
      <c r="R89" s="120"/>
      <c r="S89" s="120">
        <f>VLOOKUP(CONCATENATE($I$52,"_Ja_",hi!$C$76),kt_dat!$A$2:$BZ$4218,$M89,0)</f>
        <v>262.68788516512933</v>
      </c>
      <c r="T89" s="120"/>
      <c r="U89" s="120">
        <f>VLOOKUP(CONCATENATE($K$52,"_Ja_",hi!$C$76),kt_dat!$A$2:$BZ$4218,$M89,0)</f>
        <v>252.50619438603175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129.31669320700709</v>
      </c>
      <c r="F90" s="187">
        <f>VLOOKUP(CONCATENATE($E$52,"_Qu_",hi!$C$76),kt_dat!$A$2:$DF$4218,Kt!$B90,0)</f>
        <v>129.90258919485993</v>
      </c>
      <c r="G90" s="120">
        <f>VLOOKUP(CONCATENATE($F$52,"_Qu_",hi!$C$76),kt_dat_gg!$A$2:$CD$4218,Kt!$B90,0)</f>
        <v>134.1768813473609</v>
      </c>
      <c r="H90" s="187">
        <f>VLOOKUP(CONCATENATE($G$52,"_Qu_",hi!$C$76),kt_dat!$A$2:$DF$4218,Kt!$B90,0)</f>
        <v>134.86088009363647</v>
      </c>
      <c r="I90" s="120">
        <f>VLOOKUP(CONCATENATE($H$52,"_Qu_",hi!$C$76),kt_dat_gg!$A$2:$CD$4218,Kt!$B90,0)</f>
        <v>156.31893124082151</v>
      </c>
      <c r="J90" s="187">
        <f>VLOOKUP(CONCATENATE($I$52,"_Qu_",hi!$C$76),kt_dat!$A$2:$DF$4218,Kt!$B90,0)</f>
        <v>156.5217244196447</v>
      </c>
      <c r="K90" s="120">
        <f>VLOOKUP(CONCATENATE($J$52,"_Qu_",hi!$C$76),kt_dat_gg!$A$2:$CD$4218,Kt!$B90,0)</f>
        <v>144.47114017722814</v>
      </c>
      <c r="L90" s="187">
        <f>VLOOKUP(CONCATENATE($K$52,"_Qu_",hi!$C$76),kt_dat!$A$2:$DF$4218,Kt!$B90,0)</f>
        <v>144.91394321600103</v>
      </c>
      <c r="M90" s="85">
        <f t="shared" si="2"/>
        <v>37</v>
      </c>
      <c r="N90" s="118">
        <v>2017</v>
      </c>
      <c r="O90" s="120">
        <f>VLOOKUP(CONCATENATE($E$52,"_Ja_",hi!$C$76),kt_dat!$A$2:$BZ$4218,$M90,0)</f>
        <v>229.76993529360334</v>
      </c>
      <c r="P90" s="120"/>
      <c r="Q90" s="120">
        <f>VLOOKUP(CONCATENATE($G$52,"_Ja_",hi!$C$76),kt_dat!$A$2:$BZ$4218,$M90,0)</f>
        <v>246.37791630517771</v>
      </c>
      <c r="R90" s="120"/>
      <c r="S90" s="120">
        <f>VLOOKUP(CONCATENATE($I$52,"_Ja_",hi!$C$76),kt_dat!$A$2:$BZ$4218,$M90,0)</f>
        <v>260.23473053608473</v>
      </c>
      <c r="T90" s="120"/>
      <c r="U90" s="120">
        <f>VLOOKUP(CONCATENATE($K$52,"_Ja_",hi!$C$76),kt_dat!$A$2:$BZ$4218,$M90,0)</f>
        <v>251.52862608763033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133.36124682653841</v>
      </c>
      <c r="F91" s="187">
        <f>VLOOKUP(CONCATENATE($E$52,"_Qu_",hi!$C$76),kt_dat!$A$2:$DF$4218,Kt!$B91,0)</f>
        <v>133.07380155356364</v>
      </c>
      <c r="G91" s="120">
        <f>VLOOKUP(CONCATENATE($F$52,"_Qu_",hi!$C$76),kt_dat_gg!$A$2:$CD$4218,Kt!$B91,0)</f>
        <v>136.57751603880604</v>
      </c>
      <c r="H91" s="187">
        <f>VLOOKUP(CONCATENATE($G$52,"_Qu_",hi!$C$76),kt_dat!$A$2:$DF$4218,Kt!$B91,0)</f>
        <v>136.48466532605201</v>
      </c>
      <c r="I91" s="120">
        <f>VLOOKUP(CONCATENATE($H$52,"_Qu_",hi!$C$76),kt_dat_gg!$A$2:$CD$4218,Kt!$B91,0)</f>
        <v>159.64033556831339</v>
      </c>
      <c r="J91" s="187">
        <f>VLOOKUP(CONCATENATE($I$52,"_Qu_",hi!$C$76),kt_dat!$A$2:$DF$4218,Kt!$B91,0)</f>
        <v>159.06923681862372</v>
      </c>
      <c r="K91" s="120">
        <f>VLOOKUP(CONCATENATE($J$52,"_Qu_",hi!$C$76),kt_dat_gg!$A$2:$CD$4218,Kt!$B91,0)</f>
        <v>147.4581956163355</v>
      </c>
      <c r="L91" s="187">
        <f>VLOOKUP(CONCATENATE($K$52,"_Qu_",hi!$C$76),kt_dat!$A$2:$DF$4218,Kt!$B91,0)</f>
        <v>147.11730359703699</v>
      </c>
      <c r="M91" s="85">
        <f t="shared" si="2"/>
        <v>38</v>
      </c>
      <c r="N91" s="118">
        <v>2018</v>
      </c>
      <c r="O91" s="120">
        <f>VLOOKUP(CONCATENATE($E$52,"_Ja_",hi!$C$76),kt_dat!$A$2:$BZ$4218,$M91,0)</f>
        <v>248.07922287058057</v>
      </c>
      <c r="P91" s="120"/>
      <c r="Q91" s="120">
        <f>VLOOKUP(CONCATENATE($G$52,"_Ja_",hi!$C$76),kt_dat!$A$2:$BZ$4218,$M91,0)</f>
        <v>270.21946116945816</v>
      </c>
      <c r="R91" s="120"/>
      <c r="S91" s="120">
        <f>VLOOKUP(CONCATENATE($I$52,"_Ja_",hi!$C$76),kt_dat!$A$2:$BZ$4218,$M91,0)</f>
        <v>248.11452624611405</v>
      </c>
      <c r="T91" s="120"/>
      <c r="U91" s="120">
        <f>VLOOKUP(CONCATENATE($K$52,"_Ja_",hi!$C$76),kt_dat!$A$2:$BZ$4218,$M91,0)</f>
        <v>257.51460490424773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136.19458815073514</v>
      </c>
      <c r="F92" s="187">
        <f>VLOOKUP(CONCATENATE($E$52,"_Qu_",hi!$C$76),kt_dat!$A$2:$DF$4218,Kt!$B92,0)</f>
        <v>137.10734973119165</v>
      </c>
      <c r="G92" s="120">
        <f>VLOOKUP(CONCATENATE($F$52,"_Qu_",hi!$C$76),kt_dat_gg!$A$2:$CD$4218,Kt!$B92,0)</f>
        <v>137.5998279597097</v>
      </c>
      <c r="H92" s="187">
        <f>VLOOKUP(CONCATENATE($G$52,"_Qu_",hi!$C$76),kt_dat!$A$2:$DF$4218,Kt!$B92,0)</f>
        <v>138.38700269672961</v>
      </c>
      <c r="I92" s="120">
        <f>VLOOKUP(CONCATENATE($H$52,"_Qu_",hi!$C$76),kt_dat_gg!$A$2:$CD$4218,Kt!$B92,0)</f>
        <v>162.06308707169785</v>
      </c>
      <c r="J92" s="187">
        <f>VLOOKUP(CONCATENATE($I$52,"_Qu_",hi!$C$76),kt_dat!$A$2:$DF$4218,Kt!$B92,0)</f>
        <v>163.33004546667181</v>
      </c>
      <c r="K92" s="120">
        <f>VLOOKUP(CONCATENATE($J$52,"_Qu_",hi!$C$76),kt_dat_gg!$A$2:$CD$4218,Kt!$B92,0)</f>
        <v>149.31330007013767</v>
      </c>
      <c r="L92" s="187">
        <f>VLOOKUP(CONCATENATE($K$52,"_Qu_",hi!$C$76),kt_dat!$A$2:$DF$4218,Kt!$B92,0)</f>
        <v>150.34334003596845</v>
      </c>
      <c r="M92" s="85">
        <f t="shared" si="2"/>
        <v>39</v>
      </c>
      <c r="N92" s="118">
        <v>2019</v>
      </c>
      <c r="O92" s="120">
        <f>VLOOKUP(CONCATENATE($E$52,"_Ja_",hi!$C$76),kt_dat!$A$2:$BZ$4218,$M92,0)</f>
        <v>258.54911890834944</v>
      </c>
      <c r="P92" s="120"/>
      <c r="Q92" s="120">
        <f>VLOOKUP(CONCATENATE($G$52,"_Ja_",hi!$C$76),kt_dat!$A$2:$BZ$4218,$M92,0)</f>
        <v>282.31903278063658</v>
      </c>
      <c r="R92" s="120"/>
      <c r="S92" s="120">
        <f>VLOOKUP(CONCATENATE($I$52,"_Ja_",hi!$C$76),kt_dat!$A$2:$BZ$4218,$M92,0)</f>
        <v>278.82577114734841</v>
      </c>
      <c r="T92" s="120"/>
      <c r="U92" s="120">
        <f>VLOOKUP(CONCATENATE($K$52,"_Ja_",hi!$C$76),kt_dat!$A$2:$BZ$4218,$M92,0)</f>
        <v>278.43252020033532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140.46737893666943</v>
      </c>
      <c r="F93" s="187">
        <f>VLOOKUP(CONCATENATE($E$52,"_Qu_",hi!$C$76),kt_dat!$A$2:$DF$4218,Kt!$B93,0)</f>
        <v>138.40261316745014</v>
      </c>
      <c r="G93" s="120">
        <f>VLOOKUP(CONCATENATE($F$52,"_Qu_",hi!$C$76),kt_dat_gg!$A$2:$CD$4218,Kt!$B93,0)</f>
        <v>140.45446343718908</v>
      </c>
      <c r="H93" s="187">
        <f>VLOOKUP(CONCATENATE($G$52,"_Qu_",hi!$C$76),kt_dat!$A$2:$DF$4218,Kt!$B93,0)</f>
        <v>137.92781585634745</v>
      </c>
      <c r="I93" s="120">
        <f>VLOOKUP(CONCATENATE($H$52,"_Qu_",hi!$C$76),kt_dat_gg!$A$2:$CD$4218,Kt!$B93,0)</f>
        <v>166.65611268294538</v>
      </c>
      <c r="J93" s="187">
        <f>VLOOKUP(CONCATENATE($I$52,"_Qu_",hi!$C$76),kt_dat!$A$2:$DF$4218,Kt!$B93,0)</f>
        <v>163.78997892979802</v>
      </c>
      <c r="K93" s="120">
        <f>VLOOKUP(CONCATENATE($J$52,"_Qu_",hi!$C$76),kt_dat_gg!$A$2:$CD$4218,Kt!$B93,0)</f>
        <v>153.13051270093868</v>
      </c>
      <c r="L93" s="187">
        <f>VLOOKUP(CONCATENATE($K$52,"_Qu_",hi!$C$76),kt_dat!$A$2:$DF$4218,Kt!$B93,0)</f>
        <v>150.47925657740751</v>
      </c>
      <c r="M93" s="85"/>
      <c r="N93" s="118"/>
      <c r="O93" s="120"/>
      <c r="P93" s="120"/>
      <c r="Q93" s="120"/>
      <c r="R93" s="120"/>
      <c r="S93" s="120"/>
      <c r="T93" s="120"/>
      <c r="U93" s="120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142.43205304194035</v>
      </c>
      <c r="F94" s="187">
        <f>VLOOKUP(CONCATENATE($E$52,"_Qu_",hi!$C$76),kt_dat!$A$2:$DF$4218,Kt!$B94,0)</f>
        <v>145.89217391136648</v>
      </c>
      <c r="G94" s="120">
        <f>VLOOKUP(CONCATENATE($F$52,"_Qu_",hi!$C$76),kt_dat_gg!$A$2:$CD$4218,Kt!$B94,0)</f>
        <v>142.07280526429687</v>
      </c>
      <c r="H94" s="187">
        <f>VLOOKUP(CONCATENATE($G$52,"_Qu_",hi!$C$76),kt_dat!$A$2:$DF$4218,Kt!$B94,0)</f>
        <v>145.04857175849014</v>
      </c>
      <c r="I94" s="120">
        <f>VLOOKUP(CONCATENATE($H$52,"_Qu_",hi!$C$76),kt_dat_gg!$A$2:$CD$4218,Kt!$B94,0)</f>
        <v>168.4357181292504</v>
      </c>
      <c r="J94" s="187">
        <f>VLOOKUP(CONCATENATE($I$52,"_Qu_",hi!$C$76),kt_dat!$A$2:$DF$4218,Kt!$B94,0)</f>
        <v>172.84831365236633</v>
      </c>
      <c r="K94" s="120">
        <f>VLOOKUP(CONCATENATE($J$52,"_Qu_",hi!$C$76),kt_dat_gg!$A$2:$CD$4218,Kt!$B94,0)</f>
        <v>154.85657075285113</v>
      </c>
      <c r="L94" s="187">
        <f>VLOOKUP(CONCATENATE($K$52,"_Qu_",hi!$C$76),kt_dat!$A$2:$DF$4218,Kt!$B94,0)</f>
        <v>158.56894148944014</v>
      </c>
      <c r="M94" s="10"/>
      <c r="N94" s="119" t="str">
        <f>N91&amp;" - "&amp;N92</f>
        <v>2018 - 2019</v>
      </c>
      <c r="O94" s="114">
        <f>O92/O91-1</f>
        <v>4.2203840840112861E-2</v>
      </c>
      <c r="P94" s="114"/>
      <c r="Q94" s="114">
        <f>Q92/Q91-1</f>
        <v>4.4776832722609239E-2</v>
      </c>
      <c r="R94" s="114"/>
      <c r="S94" s="114">
        <f>S92/S91-1</f>
        <v>0.12377850408794977</v>
      </c>
      <c r="T94" s="114"/>
      <c r="U94" s="114">
        <f>U92/U91-1</f>
        <v>8.1230015298998426E-2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143.75646036169942</v>
      </c>
      <c r="F95" s="187">
        <f>VLOOKUP(CONCATENATE($E$52,"_Qu_",hi!$C$76),kt_dat!$A$2:$DF$4218,Kt!$B95,0)</f>
        <v>143.00137204700439</v>
      </c>
      <c r="G95" s="120">
        <f>VLOOKUP(CONCATENATE($F$52,"_Qu_",hi!$C$76),kt_dat_gg!$A$2:$CD$4218,Kt!$B95,0)</f>
        <v>144.2315113326388</v>
      </c>
      <c r="H95" s="187">
        <f>VLOOKUP(CONCATENATE($G$52,"_Qu_",hi!$C$76),kt_dat!$A$2:$DF$4218,Kt!$B95,0)</f>
        <v>143.24202817805303</v>
      </c>
      <c r="I95" s="120">
        <f>VLOOKUP(CONCATENATE($H$52,"_Qu_",hi!$C$76),kt_dat_gg!$A$2:$CD$4218,Kt!$B95,0)</f>
        <v>170.10355412704365</v>
      </c>
      <c r="J95" s="187">
        <f>VLOOKUP(CONCATENATE($I$52,"_Qu_",hi!$C$76),kt_dat!$A$2:$DF$4218,Kt!$B95,0)</f>
        <v>168.66886180558686</v>
      </c>
      <c r="K95" s="120">
        <f>VLOOKUP(CONCATENATE($J$52,"_Qu_",hi!$C$76),kt_dat_gg!$A$2:$CD$4218,Kt!$B95,0)</f>
        <v>156.7062609653789</v>
      </c>
      <c r="L95" s="187">
        <f>VLOOKUP(CONCATENATE($K$52,"_Qu_",hi!$C$76),kt_dat!$A$2:$DF$4218,Kt!$B95,0)</f>
        <v>155.52151419170571</v>
      </c>
      <c r="M95" s="10"/>
      <c r="N95" s="119" t="str">
        <f>N87&amp;" - "&amp;N92</f>
        <v>2014 - 2019</v>
      </c>
      <c r="O95" s="114">
        <f>O92/O87-1</f>
        <v>0.24048127258737462</v>
      </c>
      <c r="P95" s="114"/>
      <c r="Q95" s="114">
        <f>Q92/Q87-1</f>
        <v>0.16072378196106096</v>
      </c>
      <c r="R95" s="114"/>
      <c r="S95" s="114">
        <f>S92/S87-1</f>
        <v>1.9886736806061345E-2</v>
      </c>
      <c r="T95" s="114"/>
      <c r="U95" s="114">
        <f>U92/U87-1</f>
        <v>9.4028640465191771E-2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142.64926285527881</v>
      </c>
      <c r="F96" s="187">
        <f>VLOOKUP(CONCATENATE($E$52,"_Qu_",hi!$C$76),kt_dat!$A$2:$DF$4218,Kt!$B96,0)</f>
        <v>142.37583512672748</v>
      </c>
      <c r="G96" s="120">
        <f>VLOOKUP(CONCATENATE($F$52,"_Qu_",hi!$C$76),kt_dat_gg!$A$2:$CD$4218,Kt!$B96,0)</f>
        <v>144.76108971838806</v>
      </c>
      <c r="H96" s="187">
        <f>VLOOKUP(CONCATENATE($G$52,"_Qu_",hi!$C$76),kt_dat!$A$2:$DF$4218,Kt!$B96,0)</f>
        <v>144.40393406137321</v>
      </c>
      <c r="I96" s="120">
        <f>VLOOKUP(CONCATENATE($H$52,"_Qu_",hi!$C$76),kt_dat_gg!$A$2:$CD$4218,Kt!$B96,0)</f>
        <v>169.06040737204791</v>
      </c>
      <c r="J96" s="187">
        <f>VLOOKUP(CONCATENATE($I$52,"_Qu_",hi!$C$76),kt_dat!$A$2:$DF$4218,Kt!$B96,0)</f>
        <v>168.7934869231778</v>
      </c>
      <c r="K96" s="120">
        <f>VLOOKUP(CONCATENATE($J$52,"_Qu_",hi!$C$76),kt_dat_gg!$A$2:$CD$4218,Kt!$B96,0)</f>
        <v>156.33465044651277</v>
      </c>
      <c r="L96" s="187">
        <f>VLOOKUP(CONCATENATE($K$52,"_Qu_",hi!$C$76),kt_dat!$A$2:$DF$4218,Kt!$B96,0)</f>
        <v>156.02832721499084</v>
      </c>
      <c r="M96" s="167"/>
      <c r="N96" s="185" t="str">
        <f>te!A11</f>
        <v>Source: Transaction price indexes Fahrländer Partner.</v>
      </c>
      <c r="O96" s="80"/>
      <c r="P96" s="167"/>
      <c r="Q96" s="80"/>
      <c r="R96" s="80"/>
      <c r="S96" s="80"/>
      <c r="T96" s="80"/>
      <c r="U96" s="80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144.33447289791704</v>
      </c>
      <c r="F97" s="187">
        <f>VLOOKUP(CONCATENATE($E$52,"_Qu_",hi!$C$76),kt_dat!$A$2:$DF$4218,Kt!$B97,0)</f>
        <v>142.57058139210454</v>
      </c>
      <c r="G97" s="120">
        <f>VLOOKUP(CONCATENATE($F$52,"_Qu_",hi!$C$76),kt_dat_gg!$A$2:$CD$4218,Kt!$B97,0)</f>
        <v>149.12191390699715</v>
      </c>
      <c r="H97" s="187">
        <f>VLOOKUP(CONCATENATE($G$52,"_Qu_",hi!$C$76),kt_dat!$A$2:$DF$4218,Kt!$B97,0)</f>
        <v>146.63730691573795</v>
      </c>
      <c r="I97" s="120">
        <f>VLOOKUP(CONCATENATE($H$52,"_Qu_",hi!$C$76),kt_dat_gg!$A$2:$CD$4218,Kt!$B97,0)</f>
        <v>172.76136594777759</v>
      </c>
      <c r="J97" s="187">
        <f>VLOOKUP(CONCATENATE($I$52,"_Qu_",hi!$C$76),kt_dat!$A$2:$DF$4218,Kt!$B97,0)</f>
        <v>169.71887338737906</v>
      </c>
      <c r="K97" s="120">
        <f>VLOOKUP(CONCATENATE($J$52,"_Qu_",hi!$C$76),kt_dat_gg!$A$2:$CD$4218,Kt!$B97,0)</f>
        <v>160.14677461313639</v>
      </c>
      <c r="L97" s="187">
        <f>VLOOKUP(CONCATENATE($K$52,"_Qu_",hi!$C$76),kt_dat!$A$2:$DF$4218,Kt!$B97,0)</f>
        <v>157.45410993284179</v>
      </c>
      <c r="M97" s="167"/>
      <c r="N97" s="80"/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146.93611528500583</v>
      </c>
      <c r="F98" s="187">
        <f>VLOOKUP(CONCATENATE($E$52,"_Qu_",hi!$C$76),kt_dat!$A$2:$DF$4218,Kt!$B98,0)</f>
        <v>148.05700217491909</v>
      </c>
      <c r="G98" s="120">
        <f>VLOOKUP(CONCATENATE($F$52,"_Qu_",hi!$C$76),kt_dat_gg!$A$2:$CD$4218,Kt!$B98,0)</f>
        <v>153.89183099210803</v>
      </c>
      <c r="H98" s="187">
        <f>VLOOKUP(CONCATENATE($G$52,"_Qu_",hi!$C$76),kt_dat!$A$2:$DF$4218,Kt!$B98,0)</f>
        <v>156.32450074388024</v>
      </c>
      <c r="I98" s="120">
        <f>VLOOKUP(CONCATENATE($H$52,"_Qu_",hi!$C$76),kt_dat_gg!$A$2:$CD$4218,Kt!$B98,0)</f>
        <v>178.10944324465922</v>
      </c>
      <c r="J98" s="187">
        <f>VLOOKUP(CONCATENATE($I$52,"_Qu_",hi!$C$76),kt_dat!$A$2:$DF$4218,Kt!$B98,0)</f>
        <v>179.77173753277597</v>
      </c>
      <c r="K98" s="120">
        <f>VLOOKUP(CONCATENATE($J$52,"_Qu_",hi!$C$76),kt_dat_gg!$A$2:$CD$4218,Kt!$B98,0)</f>
        <v>165.01039715057556</v>
      </c>
      <c r="L98" s="187">
        <f>VLOOKUP(CONCATENATE($K$52,"_Qu_",hi!$C$76),kt_dat!$A$2:$DF$4218,Kt!$B98,0)</f>
        <v>166.9578866915765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153.03798634307401</v>
      </c>
      <c r="F99" s="187">
        <f>VLOOKUP(CONCATENATE($E$52,"_Qu_",hi!$C$76),kt_dat!$A$2:$DF$4218,Kt!$B99,0)</f>
        <v>150.18076228799387</v>
      </c>
      <c r="G99" s="120">
        <f>VLOOKUP(CONCATENATE($F$52,"_Qu_",hi!$C$76),kt_dat_gg!$A$2:$CD$4218,Kt!$B99,0)</f>
        <v>161.60998351126918</v>
      </c>
      <c r="H99" s="187">
        <f>VLOOKUP(CONCATENATE($G$52,"_Qu_",hi!$C$76),kt_dat!$A$2:$DF$4218,Kt!$B99,0)</f>
        <v>158.71368531670586</v>
      </c>
      <c r="I99" s="120">
        <f>VLOOKUP(CONCATENATE($H$52,"_Qu_",hi!$C$76),kt_dat_gg!$A$2:$CD$4218,Kt!$B99,0)</f>
        <v>183.51039754876243</v>
      </c>
      <c r="J99" s="187">
        <f>VLOOKUP(CONCATENATE($I$52,"_Qu_",hi!$C$76),kt_dat!$A$2:$DF$4218,Kt!$B99,0)</f>
        <v>184.83771881382262</v>
      </c>
      <c r="K99" s="120">
        <f>VLOOKUP(CONCATENATE($J$52,"_Qu_",hi!$C$76),kt_dat_gg!$A$2:$CD$4218,Kt!$B99,0)</f>
        <v>171.46898278490883</v>
      </c>
      <c r="L99" s="187">
        <f>VLOOKUP(CONCATENATE($K$52,"_Qu_",hi!$C$76),kt_dat!$A$2:$DF$4218,Kt!$B99,0)</f>
        <v>170.61919482730838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155.17576212771974</v>
      </c>
      <c r="F100" s="187">
        <f>VLOOKUP(CONCATENATE($E$52,"_Qu_",hi!$C$76),kt_dat!$A$2:$DF$4218,Kt!$B100,0)</f>
        <v>160.87619456630904</v>
      </c>
      <c r="G100" s="120">
        <f>VLOOKUP(CONCATENATE($F$52,"_Qu_",hi!$C$76),kt_dat_gg!$A$2:$CD$4218,Kt!$B100,0)</f>
        <v>163.85963380980209</v>
      </c>
      <c r="H100" s="187">
        <f>VLOOKUP(CONCATENATE($G$52,"_Qu_",hi!$C$76),kt_dat!$A$2:$DF$4218,Kt!$B100,0)</f>
        <v>169.79176447322146</v>
      </c>
      <c r="I100" s="120">
        <f>VLOOKUP(CONCATENATE($H$52,"_Qu_",hi!$C$76),kt_dat_gg!$A$2:$CD$4218,Kt!$B100,0)</f>
        <v>183.65787899163377</v>
      </c>
      <c r="J100" s="187">
        <f>VLOOKUP(CONCATENATE($I$52,"_Qu_",hi!$C$76),kt_dat!$A$2:$DF$4218,Kt!$B100,0)</f>
        <v>185.92173629968872</v>
      </c>
      <c r="K100" s="120">
        <f>VLOOKUP(CONCATENATE($J$52,"_Qu_",hi!$C$76),kt_dat_gg!$A$2:$CD$4218,Kt!$B100,0)</f>
        <v>172.69212173373762</v>
      </c>
      <c r="L100" s="187">
        <f>VLOOKUP(CONCATENATE($K$52,"_Qu_",hi!$C$76),kt_dat!$A$2:$DF$4218,Kt!$B100,0)</f>
        <v>176.82986683584164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157.38204496413508</v>
      </c>
      <c r="F101" s="187">
        <f>VLOOKUP(CONCATENATE($E$52,"_Qu_",hi!$C$76),kt_dat!$A$2:$DF$4218,Kt!$B101,0)</f>
        <v>154.47032952885627</v>
      </c>
      <c r="G101" s="120">
        <f>VLOOKUP(CONCATENATE($F$52,"_Qu_",hi!$C$76),kt_dat_gg!$A$2:$CD$4218,Kt!$B101,0)</f>
        <v>165.98917224672218</v>
      </c>
      <c r="H101" s="187">
        <f>VLOOKUP(CONCATENATE($G$52,"_Qu_",hi!$C$76),kt_dat!$A$2:$DF$4218,Kt!$B101,0)</f>
        <v>163.07345163947895</v>
      </c>
      <c r="I101" s="120">
        <f>VLOOKUP(CONCATENATE($H$52,"_Qu_",hi!$C$76),kt_dat_gg!$A$2:$CD$4218,Kt!$B101,0)</f>
        <v>183.04836196262053</v>
      </c>
      <c r="J101" s="187">
        <f>VLOOKUP(CONCATENATE($I$52,"_Qu_",hi!$C$76),kt_dat!$A$2:$DF$4218,Kt!$B101,0)</f>
        <v>180.21418186138999</v>
      </c>
      <c r="K101" s="120">
        <f>VLOOKUP(CONCATENATE($J$52,"_Qu_",hi!$C$76),kt_dat_gg!$A$2:$CD$4218,Kt!$B101,0)</f>
        <v>173.5032357249672</v>
      </c>
      <c r="L101" s="187">
        <f>VLOOKUP(CONCATENATE($K$52,"_Qu_",hi!$C$76),kt_dat!$A$2:$DF$4218,Kt!$B101,0)</f>
        <v>170.62730353806279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156.10490658710907</v>
      </c>
      <c r="F102" s="187">
        <f>VLOOKUP(CONCATENATE($E$52,"_Qu_",hi!$C$76),kt_dat!$A$2:$DF$4218,Kt!$B102,0)</f>
        <v>156.79961079723995</v>
      </c>
      <c r="G102" s="120">
        <f>VLOOKUP(CONCATENATE($F$52,"_Qu_",hi!$C$76),kt_dat_gg!$A$2:$CD$4218,Kt!$B102,0)</f>
        <v>164.84798300932343</v>
      </c>
      <c r="H102" s="187">
        <f>VLOOKUP(CONCATENATE($G$52,"_Qu_",hi!$C$76),kt_dat!$A$2:$DF$4218,Kt!$B102,0)</f>
        <v>165.10230062746615</v>
      </c>
      <c r="I102" s="120">
        <f>VLOOKUP(CONCATENATE($H$52,"_Qu_",hi!$C$76),kt_dat_gg!$A$2:$CD$4218,Kt!$B102,0)</f>
        <v>182.65154719611698</v>
      </c>
      <c r="J102" s="187">
        <f>VLOOKUP(CONCATENATE($I$52,"_Qu_",hi!$C$76),kt_dat!$A$2:$DF$4218,Kt!$B102,0)</f>
        <v>183.00916772678289</v>
      </c>
      <c r="K102" s="120">
        <f>VLOOKUP(CONCATENATE($J$52,"_Qu_",hi!$C$76),kt_dat_gg!$A$2:$CD$4218,Kt!$B102,0)</f>
        <v>172.71047399038596</v>
      </c>
      <c r="L102" s="187">
        <f>VLOOKUP(CONCATENATE($K$52,"_Qu_",hi!$C$76),kt_dat!$A$2:$DF$4218,Kt!$B102,0)</f>
        <v>173.05253680099716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158.02701903486653</v>
      </c>
      <c r="F103" s="187">
        <f>VLOOKUP(CONCATENATE($E$52,"_Qu_",hi!$C$76),kt_dat!$A$2:$DF$4218,Kt!$B103,0)</f>
        <v>157.04477943523102</v>
      </c>
      <c r="G103" s="120">
        <f>VLOOKUP(CONCATENATE($F$52,"_Qu_",hi!$C$76),kt_dat_gg!$A$2:$CD$4218,Kt!$B103,0)</f>
        <v>167.34818706963725</v>
      </c>
      <c r="H103" s="187">
        <f>VLOOKUP(CONCATENATE($G$52,"_Qu_",hi!$C$76),kt_dat!$A$2:$DF$4218,Kt!$B103,0)</f>
        <v>166.36819676102516</v>
      </c>
      <c r="I103" s="120">
        <f>VLOOKUP(CONCATENATE($H$52,"_Qu_",hi!$C$76),kt_dat_gg!$A$2:$CD$4218,Kt!$B103,0)</f>
        <v>186.5989644712931</v>
      </c>
      <c r="J103" s="187">
        <f>VLOOKUP(CONCATENATE($I$52,"_Qu_",hi!$C$76),kt_dat!$A$2:$DF$4218,Kt!$B103,0)</f>
        <v>184.73129200017803</v>
      </c>
      <c r="K103" s="120">
        <f>VLOOKUP(CONCATENATE($J$52,"_Qu_",hi!$C$76),kt_dat_gg!$A$2:$CD$4218,Kt!$B103,0)</f>
        <v>175.86117751004682</v>
      </c>
      <c r="L103" s="187">
        <f>VLOOKUP(CONCATENATE($K$52,"_Qu_",hi!$C$76),kt_dat!$A$2:$DF$4218,Kt!$B103,0)</f>
        <v>174.45158163209794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159.64312517570656</v>
      </c>
      <c r="F104" s="187">
        <f>VLOOKUP(CONCATENATE($E$52,"_Qu_",hi!$C$76),kt_dat!$A$2:$DF$4218,Kt!$B104,0)</f>
        <v>160.23666687212858</v>
      </c>
      <c r="G104" s="120">
        <f>VLOOKUP(CONCATENATE($F$52,"_Qu_",hi!$C$76),kt_dat_gg!$A$2:$CD$4218,Kt!$B104,0)</f>
        <v>169.17509949014232</v>
      </c>
      <c r="H104" s="187">
        <f>VLOOKUP(CONCATENATE($G$52,"_Qu_",hi!$C$76),kt_dat!$A$2:$DF$4218,Kt!$B104,0)</f>
        <v>170.57406382042041</v>
      </c>
      <c r="I104" s="120">
        <f>VLOOKUP(CONCATENATE($H$52,"_Qu_",hi!$C$76),kt_dat_gg!$A$2:$CD$4218,Kt!$B104,0)</f>
        <v>191.97410145860218</v>
      </c>
      <c r="J104" s="187">
        <f>VLOOKUP(CONCATENATE($I$52,"_Qu_",hi!$C$76),kt_dat!$A$2:$DF$4218,Kt!$B104,0)</f>
        <v>192.05643368691838</v>
      </c>
      <c r="K104" s="120">
        <f>VLOOKUP(CONCATENATE($J$52,"_Qu_",hi!$C$76),kt_dat_gg!$A$2:$CD$4218,Kt!$B104,0)</f>
        <v>179.38644789229434</v>
      </c>
      <c r="L104" s="187">
        <f>VLOOKUP(CONCATENATE($K$52,"_Qu_",hi!$C$76),kt_dat!$A$2:$DF$4218,Kt!$B104,0)</f>
        <v>180.07941409704534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162.04427802894926</v>
      </c>
      <c r="F105" s="187">
        <f>VLOOKUP(CONCATENATE($E$52,"_Qu_",hi!$C$76),kt_dat!$A$2:$DF$4218,Kt!$B105,0)</f>
        <v>161.64792921976007</v>
      </c>
      <c r="G105" s="120">
        <f>VLOOKUP(CONCATENATE($F$52,"_Qu_",hi!$C$76),kt_dat_gg!$A$2:$CD$4218,Kt!$B105,0)</f>
        <v>171.18903857267753</v>
      </c>
      <c r="H105" s="187">
        <f>VLOOKUP(CONCATENATE($G$52,"_Qu_",hi!$C$76),kt_dat!$A$2:$DF$4218,Kt!$B105,0)</f>
        <v>170.58303788898138</v>
      </c>
      <c r="I105" s="120">
        <f>VLOOKUP(CONCATENATE($H$52,"_Qu_",hi!$C$76),kt_dat_gg!$A$2:$CD$4218,Kt!$B105,0)</f>
        <v>197.71097029566553</v>
      </c>
      <c r="J105" s="187">
        <f>VLOOKUP(CONCATENATE($I$52,"_Qu_",hi!$C$76),kt_dat!$A$2:$DF$4218,Kt!$B105,0)</f>
        <v>199.13457868871015</v>
      </c>
      <c r="K105" s="120">
        <f>VLOOKUP(CONCATENATE($J$52,"_Qu_",hi!$C$76),kt_dat_gg!$A$2:$CD$4218,Kt!$B105,0)</f>
        <v>183.23455122293595</v>
      </c>
      <c r="L105" s="187">
        <f>VLOOKUP(CONCATENATE($K$52,"_Qu_",hi!$C$76),kt_dat!$A$2:$DF$4218,Kt!$B105,0)</f>
        <v>183.62834794773983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163.99031631085347</v>
      </c>
      <c r="F106" s="187">
        <f>VLOOKUP(CONCATENATE($E$52,"_Qu_",hi!$C$76),kt_dat!$A$2:$DF$4218,Kt!$B106,0)</f>
        <v>164.24823799495911</v>
      </c>
      <c r="G106" s="120">
        <f>VLOOKUP(CONCATENATE($F$52,"_Qu_",hi!$C$76),kt_dat_gg!$A$2:$CD$4218,Kt!$B106,0)</f>
        <v>172.72478584181133</v>
      </c>
      <c r="H106" s="187">
        <f>VLOOKUP(CONCATENATE($G$52,"_Qu_",hi!$C$76),kt_dat!$A$2:$DF$4218,Kt!$B106,0)</f>
        <v>172.41001400863084</v>
      </c>
      <c r="I106" s="120">
        <f>VLOOKUP(CONCATENATE($H$52,"_Qu_",hi!$C$76),kt_dat_gg!$A$2:$CD$4218,Kt!$B106,0)</f>
        <v>201.70436822890278</v>
      </c>
      <c r="J106" s="187">
        <f>VLOOKUP(CONCATENATE($I$52,"_Qu_",hi!$C$76),kt_dat!$A$2:$DF$4218,Kt!$B106,0)</f>
        <v>201.94189851136807</v>
      </c>
      <c r="K106" s="120">
        <f>VLOOKUP(CONCATENATE($J$52,"_Qu_",hi!$C$76),kt_dat_gg!$A$2:$CD$4218,Kt!$B106,0)</f>
        <v>185.99436849630774</v>
      </c>
      <c r="L106" s="187">
        <f>VLOOKUP(CONCATENATE($K$52,"_Qu_",hi!$C$76),kt_dat!$A$2:$DF$4218,Kt!$B106,0)</f>
        <v>185.99589162402265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165.79182615844707</v>
      </c>
      <c r="F107" s="187">
        <f>VLOOKUP(CONCATENATE($E$52,"_Qu_",hi!$C$76),kt_dat!$A$2:$DF$4218,Kt!$B107,0)</f>
        <v>166.07478171784123</v>
      </c>
      <c r="G107" s="120">
        <f>VLOOKUP(CONCATENATE($F$52,"_Qu_",hi!$C$76),kt_dat_gg!$A$2:$CD$4218,Kt!$B107,0)</f>
        <v>175.64035633945545</v>
      </c>
      <c r="H107" s="187">
        <f>VLOOKUP(CONCATENATE($G$52,"_Qu_",hi!$C$76),kt_dat!$A$2:$DF$4218,Kt!$B107,0)</f>
        <v>175.18130562782176</v>
      </c>
      <c r="I107" s="120">
        <f>VLOOKUP(CONCATENATE($H$52,"_Qu_",hi!$C$76),kt_dat_gg!$A$2:$CD$4218,Kt!$B107,0)</f>
        <v>202.57015747668413</v>
      </c>
      <c r="J107" s="187">
        <f>VLOOKUP(CONCATENATE($I$52,"_Qu_",hi!$C$76),kt_dat!$A$2:$DF$4218,Kt!$B107,0)</f>
        <v>204.03662748663015</v>
      </c>
      <c r="K107" s="120">
        <f>VLOOKUP(CONCATENATE($J$52,"_Qu_",hi!$C$76),kt_dat_gg!$A$2:$CD$4218,Kt!$B107,0)</f>
        <v>187.82281045156844</v>
      </c>
      <c r="L107" s="187">
        <f>VLOOKUP(CONCATENATE($K$52,"_Qu_",hi!$C$76),kt_dat!$A$2:$DF$4218,Kt!$B107,0)</f>
        <v>188.35886591716078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168.07568713909242</v>
      </c>
      <c r="F108" s="187">
        <f>VLOOKUP(CONCATENATE($E$52,"_Qu_",hi!$C$76),kt_dat!$A$2:$DF$4218,Kt!$B108,0)</f>
        <v>167.05245876254082</v>
      </c>
      <c r="G108" s="120">
        <f>VLOOKUP(CONCATENATE($F$52,"_Qu_",hi!$C$76),kt_dat_gg!$A$2:$CD$4218,Kt!$B108,0)</f>
        <v>180.09200871048571</v>
      </c>
      <c r="H108" s="187">
        <f>VLOOKUP(CONCATENATE($G$52,"_Qu_",hi!$C$76),kt_dat!$A$2:$DF$4218,Kt!$B108,0)</f>
        <v>179.3297493819137</v>
      </c>
      <c r="I108" s="120">
        <f>VLOOKUP(CONCATENATE($H$52,"_Qu_",hi!$C$76),kt_dat_gg!$A$2:$CD$4218,Kt!$B108,0)</f>
        <v>202.85613547423449</v>
      </c>
      <c r="J108" s="187">
        <f>VLOOKUP(CONCATENATE($I$52,"_Qu_",hi!$C$76),kt_dat!$A$2:$DF$4218,Kt!$B108,0)</f>
        <v>201.7319464320542</v>
      </c>
      <c r="K108" s="120">
        <f>VLOOKUP(CONCATENATE($J$52,"_Qu_",hi!$C$76),kt_dat_gg!$A$2:$CD$4218,Kt!$B108,0)</f>
        <v>190.07339900275306</v>
      </c>
      <c r="L108" s="187">
        <f>VLOOKUP(CONCATENATE($K$52,"_Qu_",hi!$C$76),kt_dat!$A$2:$DF$4218,Kt!$B108,0)</f>
        <v>189.1136738135219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172.81466878366118</v>
      </c>
      <c r="F109" s="187">
        <f>VLOOKUP(CONCATENATE($E$52,"_Qu_",hi!$C$76),kt_dat!$A$2:$DF$4218,Kt!$B109,0)</f>
        <v>171.09982093689521</v>
      </c>
      <c r="G109" s="120">
        <f>VLOOKUP(CONCATENATE($F$52,"_Qu_",hi!$C$76),kt_dat_gg!$A$2:$CD$4218,Kt!$B109,0)</f>
        <v>185.59823633733421</v>
      </c>
      <c r="H109" s="187">
        <f>VLOOKUP(CONCATENATE($G$52,"_Qu_",hi!$C$76),kt_dat!$A$2:$DF$4218,Kt!$B109,0)</f>
        <v>185.76497112172163</v>
      </c>
      <c r="I109" s="120">
        <f>VLOOKUP(CONCATENATE($H$52,"_Qu_",hi!$C$76),kt_dat_gg!$A$2:$CD$4218,Kt!$B109,0)</f>
        <v>204.88876224499469</v>
      </c>
      <c r="J109" s="187">
        <f>VLOOKUP(CONCATENATE($I$52,"_Qu_",hi!$C$76),kt_dat!$A$2:$DF$4218,Kt!$B109,0)</f>
        <v>202.79983250401909</v>
      </c>
      <c r="K109" s="120">
        <f>VLOOKUP(CONCATENATE($J$52,"_Qu_",hi!$C$76),kt_dat_gg!$A$2:$CD$4218,Kt!$B109,0)</f>
        <v>193.83347811074123</v>
      </c>
      <c r="L109" s="187">
        <f>VLOOKUP(CONCATENATE($K$52,"_Qu_",hi!$C$76),kt_dat!$A$2:$DF$4218,Kt!$B109,0)</f>
        <v>192.74765727757654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177.58789914819283</v>
      </c>
      <c r="F110" s="187">
        <f>VLOOKUP(CONCATENATE($E$52,"_Qu_",hi!$C$76),kt_dat!$A$2:$DF$4218,Kt!$B110,0)</f>
        <v>180.29172665154744</v>
      </c>
      <c r="G110" s="120">
        <f>VLOOKUP(CONCATENATE($F$52,"_Qu_",hi!$C$76),kt_dat_gg!$A$2:$CD$4218,Kt!$B110,0)</f>
        <v>190.57033531176012</v>
      </c>
      <c r="H110" s="187">
        <f>VLOOKUP(CONCATENATE($G$52,"_Qu_",hi!$C$76),kt_dat!$A$2:$DF$4218,Kt!$B110,0)</f>
        <v>191.69998850836723</v>
      </c>
      <c r="I110" s="120">
        <f>VLOOKUP(CONCATENATE($H$52,"_Qu_",hi!$C$76),kt_dat_gg!$A$2:$CD$4218,Kt!$B110,0)</f>
        <v>209.1802639068826</v>
      </c>
      <c r="J110" s="187">
        <f>VLOOKUP(CONCATENATE($I$52,"_Qu_",hi!$C$76),kt_dat!$A$2:$DF$4218,Kt!$B110,0)</f>
        <v>210.13450779891079</v>
      </c>
      <c r="K110" s="120">
        <f>VLOOKUP(CONCATENATE($J$52,"_Qu_",hi!$C$76),kt_dat_gg!$A$2:$CD$4218,Kt!$B110,0)</f>
        <v>198.4677577843195</v>
      </c>
      <c r="L110" s="187">
        <f>VLOOKUP(CONCATENATE($K$52,"_Qu_",hi!$C$76),kt_dat!$A$2:$DF$4218,Kt!$B110,0)</f>
        <v>199.63910324112518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181.13693111244677</v>
      </c>
      <c r="F111" s="187">
        <f>VLOOKUP(CONCATENATE($E$52,"_Qu_",hi!$C$76),kt_dat!$A$2:$DF$4218,Kt!$B111,0)</f>
        <v>181.37214985613585</v>
      </c>
      <c r="G111" s="120">
        <f>VLOOKUP(CONCATENATE($F$52,"_Qu_",hi!$C$76),kt_dat_gg!$A$2:$CD$4218,Kt!$B111,0)</f>
        <v>192.9707288386239</v>
      </c>
      <c r="H111" s="187">
        <f>VLOOKUP(CONCATENATE($G$52,"_Qu_",hi!$C$76),kt_dat!$A$2:$DF$4218,Kt!$B111,0)</f>
        <v>194.24604630519153</v>
      </c>
      <c r="I111" s="120">
        <f>VLOOKUP(CONCATENATE($H$52,"_Qu_",hi!$C$76),kt_dat_gg!$A$2:$CD$4218,Kt!$B111,0)</f>
        <v>215.58911766054698</v>
      </c>
      <c r="J111" s="187">
        <f>VLOOKUP(CONCATENATE($I$52,"_Qu_",hi!$C$76),kt_dat!$A$2:$DF$4218,Kt!$B111,0)</f>
        <v>214.60645141771801</v>
      </c>
      <c r="K111" s="120">
        <f>VLOOKUP(CONCATENATE($J$52,"_Qu_",hi!$C$76),kt_dat_gg!$A$2:$CD$4218,Kt!$B111,0)</f>
        <v>202.92282119238689</v>
      </c>
      <c r="L111" s="187">
        <f>VLOOKUP(CONCATENATE($K$52,"_Qu_",hi!$C$76),kt_dat!$A$2:$DF$4218,Kt!$B111,0)</f>
        <v>203.01651283425679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183.03231436344888</v>
      </c>
      <c r="F112" s="187">
        <f>VLOOKUP(CONCATENATE($E$52,"_Qu_",hi!$C$76),kt_dat!$A$2:$DF$4218,Kt!$B112,0)</f>
        <v>181.74691682965704</v>
      </c>
      <c r="G112" s="120">
        <f>VLOOKUP(CONCATENATE($F$52,"_Qu_",hi!$C$76),kt_dat_gg!$A$2:$CD$4218,Kt!$B112,0)</f>
        <v>194.6960527791355</v>
      </c>
      <c r="H112" s="187">
        <f>VLOOKUP(CONCATENATE($G$52,"_Qu_",hi!$C$76),kt_dat!$A$2:$DF$4218,Kt!$B112,0)</f>
        <v>192.96615170231291</v>
      </c>
      <c r="I112" s="120">
        <f>VLOOKUP(CONCATENATE($H$52,"_Qu_",hi!$C$76),kt_dat_gg!$A$2:$CD$4218,Kt!$B112,0)</f>
        <v>217.5797487645099</v>
      </c>
      <c r="J112" s="187">
        <f>VLOOKUP(CONCATENATE($I$52,"_Qu_",hi!$C$76),kt_dat!$A$2:$DF$4218,Kt!$B112,0)</f>
        <v>222.02639376501207</v>
      </c>
      <c r="K112" s="120">
        <f>VLOOKUP(CONCATENATE($J$52,"_Qu_",hi!$C$76),kt_dat_gg!$A$2:$CD$4218,Kt!$B112,0)</f>
        <v>204.80012459005738</v>
      </c>
      <c r="L112" s="187">
        <f>VLOOKUP(CONCATENATE($K$52,"_Qu_",hi!$C$76),kt_dat!$A$2:$DF$4218,Kt!$B112,0)</f>
        <v>206.11284750177873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186.93209184192628</v>
      </c>
      <c r="F113" s="187">
        <f>VLOOKUP(CONCATENATE($E$52,"_Qu_",hi!$C$76),kt_dat!$A$2:$DF$4218,Kt!$B113,0)</f>
        <v>185.97787640455374</v>
      </c>
      <c r="G113" s="120">
        <f>VLOOKUP(CONCATENATE($F$52,"_Qu_",hi!$C$76),kt_dat_gg!$A$2:$CD$4218,Kt!$B113,0)</f>
        <v>198.26389786660422</v>
      </c>
      <c r="H113" s="187">
        <f>VLOOKUP(CONCATENATE($G$52,"_Qu_",hi!$C$76),kt_dat!$A$2:$DF$4218,Kt!$B113,0)</f>
        <v>196.87596032990214</v>
      </c>
      <c r="I113" s="120">
        <f>VLOOKUP(CONCATENATE($H$52,"_Qu_",hi!$C$76),kt_dat_gg!$A$2:$CD$4218,Kt!$B113,0)</f>
        <v>220.45221955482168</v>
      </c>
      <c r="J113" s="187">
        <f>VLOOKUP(CONCATENATE($I$52,"_Qu_",hi!$C$76),kt_dat!$A$2:$DF$4218,Kt!$B113,0)</f>
        <v>216.10640111079965</v>
      </c>
      <c r="K113" s="120">
        <f>VLOOKUP(CONCATENATE($J$52,"_Qu_",hi!$C$76),kt_dat_gg!$A$2:$CD$4218,Kt!$B113,0)</f>
        <v>208.05912426732206</v>
      </c>
      <c r="L113" s="187">
        <f>VLOOKUP(CONCATENATE($K$52,"_Qu_",hi!$C$76),kt_dat!$A$2:$DF$4218,Kt!$B113,0)</f>
        <v>205.27101343413659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189.89536934412249</v>
      </c>
      <c r="F114" s="187">
        <f>VLOOKUP(CONCATENATE($E$52,"_Qu_",hi!$C$76),kt_dat!$A$2:$DF$4218,Kt!$B114,0)</f>
        <v>193.071482291568</v>
      </c>
      <c r="G114" s="120">
        <f>VLOOKUP(CONCATENATE($F$52,"_Qu_",hi!$C$76),kt_dat_gg!$A$2:$CD$4218,Kt!$B114,0)</f>
        <v>201.36683006925901</v>
      </c>
      <c r="H114" s="187">
        <f>VLOOKUP(CONCATENATE($G$52,"_Qu_",hi!$C$76),kt_dat!$A$2:$DF$4218,Kt!$B114,0)</f>
        <v>204.94958156759768</v>
      </c>
      <c r="I114" s="120">
        <f>VLOOKUP(CONCATENATE($H$52,"_Qu_",hi!$C$76),kt_dat_gg!$A$2:$CD$4218,Kt!$B114,0)</f>
        <v>222.52833714378548</v>
      </c>
      <c r="J114" s="187">
        <f>VLOOKUP(CONCATENATE($I$52,"_Qu_",hi!$C$76),kt_dat!$A$2:$DF$4218,Kt!$B114,0)</f>
        <v>223.22386378865335</v>
      </c>
      <c r="K114" s="120">
        <f>VLOOKUP(CONCATENATE($J$52,"_Qu_",hi!$C$76),kt_dat_gg!$A$2:$CD$4218,Kt!$B114,0)</f>
        <v>210.650497529045</v>
      </c>
      <c r="L114" s="187">
        <f>VLOOKUP(CONCATENATE($K$52,"_Qu_",hi!$C$76),kt_dat!$A$2:$DF$4218,Kt!$B114,0)</f>
        <v>212.79351186605081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191.45676582499416</v>
      </c>
      <c r="F115" s="187">
        <f>VLOOKUP(CONCATENATE($E$52,"_Qu_",hi!$C$76),kt_dat!$A$2:$DF$4218,Kt!$B115,0)</f>
        <v>190.63674933624571</v>
      </c>
      <c r="G115" s="120">
        <f>VLOOKUP(CONCATENATE($F$52,"_Qu_",hi!$C$76),kt_dat_gg!$A$2:$CD$4218,Kt!$B115,0)</f>
        <v>204.00374938940345</v>
      </c>
      <c r="H115" s="187">
        <f>VLOOKUP(CONCATENATE($G$52,"_Qu_",hi!$C$76),kt_dat!$A$2:$DF$4218,Kt!$B115,0)</f>
        <v>202.27494831027718</v>
      </c>
      <c r="I115" s="120">
        <f>VLOOKUP(CONCATENATE($H$52,"_Qu_",hi!$C$76),kt_dat_gg!$A$2:$CD$4218,Kt!$B115,0)</f>
        <v>226.64038511186973</v>
      </c>
      <c r="J115" s="187">
        <f>VLOOKUP(CONCATENATE($I$52,"_Qu_",hi!$C$76),kt_dat!$A$2:$DF$4218,Kt!$B115,0)</f>
        <v>228.25474653190341</v>
      </c>
      <c r="K115" s="120">
        <f>VLOOKUP(CONCATENATE($J$52,"_Qu_",hi!$C$76),kt_dat_gg!$A$2:$CD$4218,Kt!$B115,0)</f>
        <v>213.91006106103802</v>
      </c>
      <c r="L115" s="187">
        <f>VLOOKUP(CONCATENATE($K$52,"_Qu_",hi!$C$76),kt_dat!$A$2:$DF$4218,Kt!$B115,0)</f>
        <v>213.88696728694762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189.47933537101403</v>
      </c>
      <c r="F116" s="187">
        <f>VLOOKUP(CONCATENATE($E$52,"_Qu_",hi!$C$76),kt_dat!$A$2:$DF$4218,Kt!$B116,0)</f>
        <v>190.6620658471688</v>
      </c>
      <c r="G116" s="120">
        <f>VLOOKUP(CONCATENATE($F$52,"_Qu_",hi!$C$76),kt_dat_gg!$A$2:$CD$4218,Kt!$B116,0)</f>
        <v>203.88685937950973</v>
      </c>
      <c r="H116" s="187">
        <f>VLOOKUP(CONCATENATE($G$52,"_Qu_",hi!$C$76),kt_dat!$A$2:$DF$4218,Kt!$B116,0)</f>
        <v>204.78671829033561</v>
      </c>
      <c r="I116" s="120">
        <f>VLOOKUP(CONCATENATE($H$52,"_Qu_",hi!$C$76),kt_dat_gg!$A$2:$CD$4218,Kt!$B116,0)</f>
        <v>230.77410506378465</v>
      </c>
      <c r="J116" s="187">
        <f>VLOOKUP(CONCATENATE($I$52,"_Qu_",hi!$C$76),kt_dat!$A$2:$DF$4218,Kt!$B116,0)</f>
        <v>228.4425450150525</v>
      </c>
      <c r="K116" s="120">
        <f>VLOOKUP(CONCATENATE($J$52,"_Qu_",hi!$C$76),kt_dat_gg!$A$2:$CD$4218,Kt!$B116,0)</f>
        <v>215.69627773018587</v>
      </c>
      <c r="L116" s="187">
        <f>VLOOKUP(CONCATENATE($K$52,"_Qu_",hi!$C$76),kt_dat!$A$2:$DF$4218,Kt!$B116,0)</f>
        <v>215.04970403011563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188.90196037079318</v>
      </c>
      <c r="F117" s="187">
        <f>VLOOKUP(CONCATENATE($E$52,"_Qu_",hi!$C$76),kt_dat!$A$2:$DF$4218,Kt!$B117,0)</f>
        <v>187.13919092962755</v>
      </c>
      <c r="G117" s="120">
        <f>VLOOKUP(CONCATENATE($F$52,"_Qu_",hi!$C$76),kt_dat_gg!$A$2:$CD$4218,Kt!$B117,0)</f>
        <v>204.99264000439985</v>
      </c>
      <c r="H117" s="187">
        <f>VLOOKUP(CONCATENATE($G$52,"_Qu_",hi!$C$76),kt_dat!$A$2:$DF$4218,Kt!$B117,0)</f>
        <v>204.59891153791645</v>
      </c>
      <c r="I117" s="120">
        <f>VLOOKUP(CONCATENATE($H$52,"_Qu_",hi!$C$76),kt_dat_gg!$A$2:$CD$4218,Kt!$B117,0)</f>
        <v>229.82530574540479</v>
      </c>
      <c r="J117" s="187">
        <f>VLOOKUP(CONCATENATE($I$52,"_Qu_",hi!$C$76),kt_dat!$A$2:$DF$4218,Kt!$B117,0)</f>
        <v>235.62502364439797</v>
      </c>
      <c r="K117" s="120">
        <f>VLOOKUP(CONCATENATE($J$52,"_Qu_",hi!$C$76),kt_dat_gg!$A$2:$CD$4218,Kt!$B117,0)</f>
        <v>215.65474636019655</v>
      </c>
      <c r="L117" s="187">
        <f>VLOOKUP(CONCATENATE($K$52,"_Qu_",hi!$C$76),kt_dat!$A$2:$DF$4218,Kt!$B117,0)</f>
        <v>218.15216187349438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187.16637247552652</v>
      </c>
      <c r="F118" s="187">
        <f>VLOOKUP(CONCATENATE($E$52,"_Qu_",hi!$C$76),kt_dat!$A$2:$DF$4218,Kt!$B118,0)</f>
        <v>188.90462433558321</v>
      </c>
      <c r="G118" s="120">
        <f>VLOOKUP(CONCATENATE($F$52,"_Qu_",hi!$C$76),kt_dat_gg!$A$2:$CD$4218,Kt!$B118,0)</f>
        <v>206.11464169034403</v>
      </c>
      <c r="H118" s="187">
        <f>VLOOKUP(CONCATENATE($G$52,"_Qu_",hi!$C$76),kt_dat!$A$2:$DF$4218,Kt!$B118,0)</f>
        <v>205.59229018494744</v>
      </c>
      <c r="I118" s="120">
        <f>VLOOKUP(CONCATENATE($H$52,"_Qu_",hi!$C$76),kt_dat_gg!$A$2:$CD$4218,Kt!$B118,0)</f>
        <v>226.50931744191902</v>
      </c>
      <c r="J118" s="187">
        <f>VLOOKUP(CONCATENATE($I$52,"_Qu_",hi!$C$76),kt_dat!$A$2:$DF$4218,Kt!$B118,0)</f>
        <v>225.40834857676396</v>
      </c>
      <c r="K118" s="120">
        <f>VLOOKUP(CONCATENATE($J$52,"_Qu_",hi!$C$76),kt_dat_gg!$A$2:$CD$4218,Kt!$B118,0)</f>
        <v>214.36700620770822</v>
      </c>
      <c r="L118" s="187">
        <f>VLOOKUP(CONCATENATE($K$52,"_Qu_",hi!$C$76),kt_dat!$A$2:$DF$4218,Kt!$B118,0)</f>
        <v>213.76237317697959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187.33736040769313</v>
      </c>
      <c r="F119" s="187">
        <f>VLOOKUP(CONCATENATE($E$52,"_Qu_",hi!$C$76),kt_dat!$A$2:$DF$4218,Kt!$B119,0)</f>
        <v>185.45530216136882</v>
      </c>
      <c r="G119" s="120">
        <f>VLOOKUP(CONCATENATE($F$52,"_Qu_",hi!$C$76),kt_dat_gg!$A$2:$CD$4218,Kt!$B119,0)</f>
        <v>206.93140892447843</v>
      </c>
      <c r="H119" s="187">
        <f>VLOOKUP(CONCATENATE($G$52,"_Qu_",hi!$C$76),kt_dat!$A$2:$DF$4218,Kt!$B119,0)</f>
        <v>208.15272334816822</v>
      </c>
      <c r="I119" s="120">
        <f>VLOOKUP(CONCATENATE($H$52,"_Qu_",hi!$C$76),kt_dat_gg!$A$2:$CD$4218,Kt!$B119,0)</f>
        <v>219.66863786580325</v>
      </c>
      <c r="J119" s="187">
        <f>VLOOKUP(CONCATENATE($I$52,"_Qu_",hi!$C$76),kt_dat!$A$2:$DF$4218,Kt!$B119,0)</f>
        <v>218.49458010459512</v>
      </c>
      <c r="K119" s="120">
        <f>VLOOKUP(CONCATENATE($J$52,"_Qu_",hi!$C$76),kt_dat_gg!$A$2:$CD$4218,Kt!$B119,0)</f>
        <v>211.40327947587116</v>
      </c>
      <c r="L119" s="187">
        <f>VLOOKUP(CONCATENATE($K$52,"_Qu_",hi!$C$76),kt_dat!$A$2:$DF$4218,Kt!$B119,0)</f>
        <v>211.18648357265064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186.91902861751115</v>
      </c>
      <c r="F120" s="187">
        <f>VLOOKUP(CONCATENATE($E$52,"_Qu_",hi!$C$76),kt_dat!$A$2:$DF$4218,Kt!$B120,0)</f>
        <v>187.65215472612732</v>
      </c>
      <c r="G120" s="120">
        <f>VLOOKUP(CONCATENATE($F$52,"_Qu_",hi!$C$76),kt_dat_gg!$A$2:$CD$4218,Kt!$B120,0)</f>
        <v>207.01817424347925</v>
      </c>
      <c r="H120" s="187">
        <f>VLOOKUP(CONCATENATE($G$52,"_Qu_",hi!$C$76),kt_dat!$A$2:$DF$4218,Kt!$B120,0)</f>
        <v>207.04921324031966</v>
      </c>
      <c r="I120" s="120">
        <f>VLOOKUP(CONCATENATE($H$52,"_Qu_",hi!$C$76),kt_dat_gg!$A$2:$CD$4218,Kt!$B120,0)</f>
        <v>217.00029125490235</v>
      </c>
      <c r="J120" s="187">
        <f>VLOOKUP(CONCATENATE($I$52,"_Qu_",hi!$C$76),kt_dat!$A$2:$DF$4218,Kt!$B120,0)</f>
        <v>215.1029849160507</v>
      </c>
      <c r="K120" s="120">
        <f>VLOOKUP(CONCATENATE($J$52,"_Qu_",hi!$C$76),kt_dat_gg!$A$2:$CD$4218,Kt!$B120,0)</f>
        <v>210.10581627173269</v>
      </c>
      <c r="L120" s="187">
        <f>VLOOKUP(CONCATENATE($K$52,"_Qu_",hi!$C$76),kt_dat!$A$2:$DF$4218,Kt!$B120,0)</f>
        <v>209.26098167798321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191.36304584147027</v>
      </c>
      <c r="F121" s="187">
        <f>VLOOKUP(CONCATENATE($E$52,"_Qu_",hi!$C$76),kt_dat!$A$2:$DF$4218,Kt!$B121,0)</f>
        <v>187.64962896503727</v>
      </c>
      <c r="G121" s="120">
        <f>VLOOKUP(CONCATENATE($F$52,"_Qu_",hi!$C$76),kt_dat_gg!$A$2:$CD$4218,Kt!$B121,0)</f>
        <v>208.51899437282154</v>
      </c>
      <c r="H121" s="187">
        <f>VLOOKUP(CONCATENATE($G$52,"_Qu_",hi!$C$76),kt_dat!$A$2:$DF$4218,Kt!$B121,0)</f>
        <v>205.85258614194979</v>
      </c>
      <c r="I121" s="120">
        <f>VLOOKUP(CONCATENATE($H$52,"_Qu_",hi!$C$76),kt_dat_gg!$A$2:$CD$4218,Kt!$B121,0)</f>
        <v>218.94139890138158</v>
      </c>
      <c r="J121" s="187">
        <f>VLOOKUP(CONCATENATE($I$52,"_Qu_",hi!$C$76),kt_dat!$A$2:$DF$4218,Kt!$B121,0)</f>
        <v>217.40330874406126</v>
      </c>
      <c r="K121" s="120">
        <f>VLOOKUP(CONCATENATE($J$52,"_Qu_",hi!$C$76),kt_dat_gg!$A$2:$CD$4218,Kt!$B121,0)</f>
        <v>212.07997799742142</v>
      </c>
      <c r="L121" s="187">
        <f>VLOOKUP(CONCATENATE($K$52,"_Qu_",hi!$C$76),kt_dat!$A$2:$DF$4218,Kt!$B121,0)</f>
        <v>209.86998356456428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195.81287338117735</v>
      </c>
      <c r="F122" s="187">
        <f>VLOOKUP(CONCATENATE($E$52,"_Qu_",hi!$C$76),kt_dat!$A$2:$DF$4218,Kt!$B122,0)</f>
        <v>198.78735383324627</v>
      </c>
      <c r="G122" s="120">
        <f>VLOOKUP(CONCATENATE($F$52,"_Qu_",hi!$C$76),kt_dat_gg!$A$2:$CD$4218,Kt!$B122,0)</f>
        <v>207.87187642118218</v>
      </c>
      <c r="H122" s="187">
        <f>VLOOKUP(CONCATENATE($G$52,"_Qu_",hi!$C$76),kt_dat!$A$2:$DF$4218,Kt!$B122,0)</f>
        <v>212.65518373619506</v>
      </c>
      <c r="I122" s="120">
        <f>VLOOKUP(CONCATENATE($H$52,"_Qu_",hi!$C$76),kt_dat_gg!$A$2:$CD$4218,Kt!$B122,0)</f>
        <v>219.35268354544692</v>
      </c>
      <c r="J122" s="187">
        <f>VLOOKUP(CONCATENATE($I$52,"_Qu_",hi!$C$76),kt_dat!$A$2:$DF$4218,Kt!$B122,0)</f>
        <v>224.31790304403273</v>
      </c>
      <c r="K122" s="120">
        <f>VLOOKUP(CONCATENATE($J$52,"_Qu_",hi!$C$76),kt_dat_gg!$A$2:$CD$4218,Kt!$B122,0)</f>
        <v>212.39642219899841</v>
      </c>
      <c r="L122" s="187">
        <f>VLOOKUP(CONCATENATE($K$52,"_Qu_",hi!$C$76),kt_dat!$A$2:$DF$4218,Kt!$B122,0)</f>
        <v>217.10896874971669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202.85699767375226</v>
      </c>
      <c r="F123" s="187">
        <f>VLOOKUP(CONCATENATE($E$52,"_Qu_",hi!$C$76),kt_dat!$A$2:$DF$4218,Kt!$B123,0)</f>
        <v>201.00163734524847</v>
      </c>
      <c r="G123" s="120">
        <f>VLOOKUP(CONCATENATE($F$52,"_Qu_",hi!$C$76),kt_dat_gg!$A$2:$CD$4218,Kt!$B123,0)</f>
        <v>208.22524795645867</v>
      </c>
      <c r="H123" s="187">
        <f>VLOOKUP(CONCATENATE($G$52,"_Qu_",hi!$C$76),kt_dat!$A$2:$DF$4218,Kt!$B123,0)</f>
        <v>205.10785938540175</v>
      </c>
      <c r="I123" s="120">
        <f>VLOOKUP(CONCATENATE($H$52,"_Qu_",hi!$C$76),kt_dat_gg!$A$2:$CD$4218,Kt!$B123,0)</f>
        <v>220.72381624517712</v>
      </c>
      <c r="J123" s="187">
        <f>VLOOKUP(CONCATENATE($I$52,"_Qu_",hi!$C$76),kt_dat!$A$2:$DF$4218,Kt!$B123,0)</f>
        <v>216.33683884824683</v>
      </c>
      <c r="K123" s="120">
        <f>VLOOKUP(CONCATENATE($J$52,"_Qu_",hi!$C$76),kt_dat_gg!$A$2:$CD$4218,Kt!$B123,0)</f>
        <v>213.83398075659147</v>
      </c>
      <c r="L123" s="187">
        <f>VLOOKUP(CONCATENATE($K$52,"_Qu_",hi!$C$76),kt_dat!$A$2:$DF$4218,Kt!$B123,0)</f>
        <v>210.21031428271431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205.82000121126839</v>
      </c>
      <c r="F124" s="187">
        <f>VLOOKUP(CONCATENATE($E$52,"_Qu_",hi!$C$76),kt_dat!$A$2:$DF$4218,Kt!$B124,0)</f>
        <v>208.78200184276201</v>
      </c>
      <c r="G124" s="120">
        <f>VLOOKUP(CONCATENATE($F$52,"_Qu_",hi!$C$76),kt_dat_gg!$A$2:$CD$4218,Kt!$B124,0)</f>
        <v>205.90894750778077</v>
      </c>
      <c r="H124" s="187">
        <f>VLOOKUP(CONCATENATE($G$52,"_Qu_",hi!$C$76),kt_dat!$A$2:$DF$4218,Kt!$B124,0)</f>
        <v>206.91270074777921</v>
      </c>
      <c r="I124" s="120">
        <f>VLOOKUP(CONCATENATE($H$52,"_Qu_",hi!$C$76),kt_dat_gg!$A$2:$CD$4218,Kt!$B124,0)</f>
        <v>218.46389849119524</v>
      </c>
      <c r="J124" s="187">
        <f>VLOOKUP(CONCATENATE($I$52,"_Qu_",hi!$C$76),kt_dat!$A$2:$DF$4218,Kt!$B124,0)</f>
        <v>221.51670684325177</v>
      </c>
      <c r="K124" s="120">
        <f>VLOOKUP(CONCATENATE($J$52,"_Qu_",hi!$C$76),kt_dat_gg!$A$2:$CD$4218,Kt!$B124,0)</f>
        <v>212.01001453874849</v>
      </c>
      <c r="L124" s="187">
        <f>VLOOKUP(CONCATENATE($K$52,"_Qu_",hi!$C$76),kt_dat!$A$2:$DF$4218,Kt!$B124,0)</f>
        <v>214.18265923734344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207.03402992644519</v>
      </c>
      <c r="F125" s="187">
        <f>VLOOKUP(CONCATENATE($E$52,"_Qu_",hi!$C$76),kt_dat!$A$2:$DF$4218,Kt!$B125,0)</f>
        <v>207.67636444579463</v>
      </c>
      <c r="G125" s="120">
        <f>VLOOKUP(CONCATENATE($F$52,"_Qu_",hi!$C$76),kt_dat_gg!$A$2:$CD$4218,Kt!$B125,0)</f>
        <v>204.12627536769924</v>
      </c>
      <c r="H125" s="187">
        <f>VLOOKUP(CONCATENATE($G$52,"_Qu_",hi!$C$76),kt_dat!$A$2:$DF$4218,Kt!$B125,0)</f>
        <v>205.70628239016125</v>
      </c>
      <c r="I125" s="120">
        <f>VLOOKUP(CONCATENATE($H$52,"_Qu_",hi!$C$76),kt_dat_gg!$A$2:$CD$4218,Kt!$B125,0)</f>
        <v>219.25979740315242</v>
      </c>
      <c r="J125" s="187">
        <f>VLOOKUP(CONCATENATE($I$52,"_Qu_",hi!$C$76),kt_dat!$A$2:$DF$4218,Kt!$B125,0)</f>
        <v>217.53814978208715</v>
      </c>
      <c r="K125" s="120">
        <f>VLOOKUP(CONCATENATE($J$52,"_Qu_",hi!$C$76),kt_dat_gg!$A$2:$CD$4218,Kt!$B125,0)</f>
        <v>211.74549649753067</v>
      </c>
      <c r="L125" s="187">
        <f>VLOOKUP(CONCATENATE($K$52,"_Qu_",hi!$C$76),kt_dat!$A$2:$DF$4218,Kt!$B125,0)</f>
        <v>211.63707009618773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40" si="3">+B125+1</f>
        <v>73</v>
      </c>
      <c r="C126" s="118" t="s">
        <v>3824</v>
      </c>
      <c r="D126" s="120"/>
      <c r="E126" s="115">
        <f>VLOOKUP(CONCATENATE($D$52,"_Qu_",hi!$C$76),kt_dat_gg!$A$2:$CD$4218,Kt!$B126,0)</f>
        <v>206.42012529688631</v>
      </c>
      <c r="F126" s="187">
        <f>VLOOKUP(CONCATENATE($E$52,"_Qu_",hi!$C$76),kt_dat!$A$2:$DF$4218,Kt!$B126,0)</f>
        <v>204.64372349077883</v>
      </c>
      <c r="G126" s="120">
        <f>VLOOKUP(CONCATENATE($F$52,"_Qu_",hi!$C$76),kt_dat_gg!$A$2:$CD$4218,Kt!$B126,0)</f>
        <v>202.47421871272419</v>
      </c>
      <c r="H126" s="187">
        <f>VLOOKUP(CONCATENATE($G$52,"_Qu_",hi!$C$76),kt_dat!$A$2:$DF$4218,Kt!$B126,0)</f>
        <v>199.75984296515722</v>
      </c>
      <c r="I126" s="120">
        <f>VLOOKUP(CONCATENATE($H$52,"_Qu_",hi!$C$76),kt_dat_gg!$A$2:$CD$4218,Kt!$B126,0)</f>
        <v>218.3129872622969</v>
      </c>
      <c r="J126" s="187">
        <f>VLOOKUP(CONCATENATE($I$52,"_Qu_",hi!$C$76),kt_dat!$A$2:$DF$4218,Kt!$B126,0)</f>
        <v>218.72453558411826</v>
      </c>
      <c r="K126" s="120">
        <f>VLOOKUP(CONCATENATE($J$52,"_Qu_",hi!$C$76),kt_dat_gg!$A$2:$CD$4218,Kt!$B126,0)</f>
        <v>210.52813760143133</v>
      </c>
      <c r="L126" s="187">
        <f>VLOOKUP(CONCATENATE($K$52,"_Qu_",hi!$C$76),kt_dat!$A$2:$DF$4218,Kt!$B126,0)</f>
        <v>209.41676015906086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3829</v>
      </c>
      <c r="D127" s="120"/>
      <c r="E127" s="115">
        <f>VLOOKUP(CONCATENATE($D$52,"_Qu_",hi!$C$76),kt_dat_gg!$A$2:$CD$4218,Kt!$B127,0)</f>
        <v>207.03256704948868</v>
      </c>
      <c r="F127" s="187">
        <f>VLOOKUP(CONCATENATE($E$52,"_Qu_",hi!$C$76),kt_dat!$A$2:$DF$4218,Kt!$B127,0)</f>
        <v>206.94028795408542</v>
      </c>
      <c r="G127" s="120">
        <f>VLOOKUP(CONCATENATE($F$52,"_Qu_",hi!$C$76),kt_dat_gg!$A$2:$CD$4218,Kt!$B127,0)</f>
        <v>203.23769857180275</v>
      </c>
      <c r="H127" s="187">
        <f>VLOOKUP(CONCATENATE($G$52,"_Qu_",hi!$C$76),kt_dat!$A$2:$DF$4218,Kt!$B127,0)</f>
        <v>201.95653078285406</v>
      </c>
      <c r="I127" s="120">
        <f>VLOOKUP(CONCATENATE($H$52,"_Qu_",hi!$C$76),kt_dat_gg!$A$2:$CD$4218,Kt!$B127,0)</f>
        <v>218.22948910314074</v>
      </c>
      <c r="J127" s="187">
        <f>VLOOKUP(CONCATENATE($I$52,"_Qu_",hi!$C$76),kt_dat!$A$2:$DF$4218,Kt!$B127,0)</f>
        <v>218.67627642068524</v>
      </c>
      <c r="K127" s="120">
        <f>VLOOKUP(CONCATENATE($J$52,"_Qu_",hi!$C$76),kt_dat_gg!$A$2:$CD$4218,Kt!$B127,0)</f>
        <v>210.86675522844982</v>
      </c>
      <c r="L127" s="187">
        <f>VLOOKUP(CONCATENATE($K$52,"_Qu_",hi!$C$76),kt_dat!$A$2:$DF$4218,Kt!$B127,0)</f>
        <v>210.53058254904533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3830</v>
      </c>
      <c r="D128" s="120"/>
      <c r="E128" s="115">
        <f>VLOOKUP(CONCATENATE($D$52,"_Qu_",hi!$C$76),kt_dat_gg!$A$2:$CD$4218,Kt!$B128,0)</f>
        <v>211.61551816692187</v>
      </c>
      <c r="F128" s="187">
        <f>VLOOKUP(CONCATENATE($E$52,"_Qu_",hi!$C$76),kt_dat!$A$2:$DF$4218,Kt!$B128,0)</f>
        <v>209.51368970360176</v>
      </c>
      <c r="G128" s="120">
        <f>VLOOKUP(CONCATENATE($F$52,"_Qu_",hi!$C$76),kt_dat_gg!$A$2:$CD$4218,Kt!$B128,0)</f>
        <v>209.14338979986039</v>
      </c>
      <c r="H128" s="187">
        <f>VLOOKUP(CONCATENATE($G$52,"_Qu_",hi!$C$76),kt_dat!$A$2:$DF$4218,Kt!$B128,0)</f>
        <v>207.99672196739695</v>
      </c>
      <c r="I128" s="120">
        <f>VLOOKUP(CONCATENATE($H$52,"_Qu_",hi!$C$76),kt_dat_gg!$A$2:$CD$4218,Kt!$B128,0)</f>
        <v>217.58991604064167</v>
      </c>
      <c r="J128" s="187">
        <f>VLOOKUP(CONCATENATE($I$52,"_Qu_",hi!$C$76),kt_dat!$A$2:$DF$4218,Kt!$B128,0)</f>
        <v>217.28765530461871</v>
      </c>
      <c r="K128" s="120">
        <f>VLOOKUP(CONCATENATE($J$52,"_Qu_",hi!$C$76),kt_dat_gg!$A$2:$CD$4218,Kt!$B128,0)</f>
        <v>213.47311879740701</v>
      </c>
      <c r="L128" s="187">
        <f>VLOOKUP(CONCATENATE($K$52,"_Qu_",hi!$C$76),kt_dat!$A$2:$DF$4218,Kt!$B128,0)</f>
        <v>212.65292297724326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5" ht="15" customHeight="1" x14ac:dyDescent="0.2">
      <c r="A129" s="13"/>
      <c r="B129" s="106">
        <f t="shared" si="3"/>
        <v>76</v>
      </c>
      <c r="C129" s="118" t="s">
        <v>3927</v>
      </c>
      <c r="D129" s="120"/>
      <c r="E129" s="115">
        <f>VLOOKUP(CONCATENATE($D$52,"_Qu_",hi!$C$76),kt_dat_gg!$A$2:$CD$4218,Kt!$B129,0)</f>
        <v>216.7422240526067</v>
      </c>
      <c r="F129" s="187">
        <f>VLOOKUP(CONCATENATE($E$52,"_Qu_",hi!$C$76),kt_dat!$A$2:$DF$4218,Kt!$B129,0)</f>
        <v>218.39257684307839</v>
      </c>
      <c r="G129" s="120">
        <f>VLOOKUP(CONCATENATE($F$52,"_Qu_",hi!$C$76),kt_dat_gg!$A$2:$CD$4218,Kt!$B129,0)</f>
        <v>216.55489581774225</v>
      </c>
      <c r="H129" s="187">
        <f>VLOOKUP(CONCATENATE($G$52,"_Qu_",hi!$C$76),kt_dat!$A$2:$DF$4218,Kt!$B129,0)</f>
        <v>217.47691664933012</v>
      </c>
      <c r="I129" s="120">
        <f>VLOOKUP(CONCATENATE($H$52,"_Qu_",hi!$C$76),kt_dat_gg!$A$2:$CD$4218,Kt!$B129,0)</f>
        <v>216.22040447592806</v>
      </c>
      <c r="J129" s="187">
        <f>VLOOKUP(CONCATENATE($I$52,"_Qu_",hi!$C$76),kt_dat!$A$2:$DF$4218,Kt!$B129,0)</f>
        <v>216.80581639662097</v>
      </c>
      <c r="K129" s="120">
        <f>VLOOKUP(CONCATENATE($J$52,"_Qu_",hi!$C$76),kt_dat_gg!$A$2:$CD$4218,Kt!$B129,0)</f>
        <v>216.41334665842473</v>
      </c>
      <c r="L129" s="187">
        <f>VLOOKUP(CONCATENATE($K$52,"_Qu_",hi!$C$76),kt_dat!$A$2:$DF$4218,Kt!$B129,0)</f>
        <v>217.23585086593241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5" ht="15" customHeight="1" x14ac:dyDescent="0.2">
      <c r="A130" s="13"/>
      <c r="B130" s="106">
        <f t="shared" si="3"/>
        <v>77</v>
      </c>
      <c r="C130" s="118" t="s">
        <v>3929</v>
      </c>
      <c r="D130" s="120"/>
      <c r="E130" s="115">
        <f>VLOOKUP(CONCATENATE($D$52,"_Qu_",hi!$C$76),kt_dat_gg!$A$2:$CD$4218,Kt!$B130,0)</f>
        <v>222.92350507745854</v>
      </c>
      <c r="F130" s="187">
        <f>VLOOKUP(CONCATENATE($E$52,"_Qu_",hi!$C$76),kt_dat!$A$2:$DF$4218,Kt!$B130,0)</f>
        <v>222.3204056111399</v>
      </c>
      <c r="G130" s="120">
        <f>VLOOKUP(CONCATENATE($F$52,"_Qu_",hi!$C$76),kt_dat_gg!$A$2:$CD$4218,Kt!$B130,0)</f>
        <v>223.67375499746447</v>
      </c>
      <c r="H130" s="187">
        <f>VLOOKUP(CONCATENATE($G$52,"_Qu_",hi!$C$76),kt_dat!$A$2:$DF$4218,Kt!$B130,0)</f>
        <v>224.1910488364997</v>
      </c>
      <c r="I130" s="120">
        <f>VLOOKUP(CONCATENATE($H$52,"_Qu_",hi!$C$76),kt_dat_gg!$A$2:$CD$4218,Kt!$B130,0)</f>
        <v>211.04211459818418</v>
      </c>
      <c r="J130" s="187">
        <f>VLOOKUP(CONCATENATE($I$52,"_Qu_",hi!$C$76),kt_dat!$A$2:$DF$4218,Kt!$B130,0)</f>
        <v>214.56774172654457</v>
      </c>
      <c r="K130" s="120">
        <f>VLOOKUP(CONCATENATE($J$52,"_Qu_",hi!$C$76),kt_dat_gg!$A$2:$CD$4218,Kt!$B130,0)</f>
        <v>217.46970967883581</v>
      </c>
      <c r="L130" s="187">
        <f>VLOOKUP(CONCATENATE($K$52,"_Qu_",hi!$C$76),kt_dat!$A$2:$DF$4218,Kt!$B130,0)</f>
        <v>219.35126613209843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5" ht="15" customHeight="1" x14ac:dyDescent="0.2">
      <c r="A131" s="13"/>
      <c r="B131" s="106">
        <f t="shared" si="3"/>
        <v>78</v>
      </c>
      <c r="C131" s="118" t="s">
        <v>3930</v>
      </c>
      <c r="D131" s="120"/>
      <c r="E131" s="115">
        <f>VLOOKUP(CONCATENATE($D$52,"_Qu_",hi!$C$76),kt_dat_gg!$A$2:$CD$4218,Kt!$B131,0)</f>
        <v>226.50638876382482</v>
      </c>
      <c r="F131" s="187">
        <f>VLOOKUP(CONCATENATE($E$52,"_Qu_",hi!$C$76),kt_dat!$A$2:$DF$4218,Kt!$B131,0)</f>
        <v>228.05753277815737</v>
      </c>
      <c r="G131" s="120">
        <f>VLOOKUP(CONCATENATE($F$52,"_Qu_",hi!$C$76),kt_dat_gg!$A$2:$CD$4218,Kt!$B131,0)</f>
        <v>227.09172957256547</v>
      </c>
      <c r="H131" s="187">
        <f>VLOOKUP(CONCATENATE($G$52,"_Qu_",hi!$C$76),kt_dat!$A$2:$DF$4218,Kt!$B131,0)</f>
        <v>229.35329950656356</v>
      </c>
      <c r="I131" s="120">
        <f>VLOOKUP(CONCATENATE($H$52,"_Qu_",hi!$C$76),kt_dat_gg!$A$2:$CD$4218,Kt!$B131,0)</f>
        <v>206.20431124016329</v>
      </c>
      <c r="J131" s="187">
        <f>VLOOKUP(CONCATENATE($I$52,"_Qu_",hi!$C$76),kt_dat!$A$2:$DF$4218,Kt!$B131,0)</f>
        <v>201.75278567138699</v>
      </c>
      <c r="K131" s="120">
        <f>VLOOKUP(CONCATENATE($J$52,"_Qu_",hi!$C$76),kt_dat_gg!$A$2:$CD$4218,Kt!$B131,0)</f>
        <v>216.88752710729366</v>
      </c>
      <c r="L131" s="187">
        <f>VLOOKUP(CONCATENATE($K$52,"_Qu_",hi!$C$76),kt_dat!$A$2:$DF$4218,Kt!$B131,0)</f>
        <v>215.82201203847654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5" ht="15" customHeight="1" x14ac:dyDescent="0.2">
      <c r="A132" s="13"/>
      <c r="B132" s="106">
        <f t="shared" si="3"/>
        <v>79</v>
      </c>
      <c r="C132" s="118" t="s">
        <v>3931</v>
      </c>
      <c r="D132" s="120"/>
      <c r="E132" s="115">
        <f>VLOOKUP(CONCATENATE($D$52,"_Qu_",hi!$C$76),kt_dat_gg!$A$2:$CD$4218,Kt!$B132,0)</f>
        <v>228.0216373231292</v>
      </c>
      <c r="F132" s="187">
        <f>VLOOKUP(CONCATENATE($E$52,"_Qu_",hi!$C$76),kt_dat!$A$2:$DF$4218,Kt!$B132,0)</f>
        <v>229.14122790217726</v>
      </c>
      <c r="G132" s="120">
        <f>VLOOKUP(CONCATENATE($F$52,"_Qu_",hi!$C$76),kt_dat_gg!$A$2:$CD$4218,Kt!$B132,0)</f>
        <v>227.68154776623444</v>
      </c>
      <c r="H132" s="187">
        <f>VLOOKUP(CONCATENATE($G$52,"_Qu_",hi!$C$76),kt_dat!$A$2:$DF$4218,Kt!$B132,0)</f>
        <v>227.7308403746332</v>
      </c>
      <c r="I132" s="120">
        <f>VLOOKUP(CONCATENATE($H$52,"_Qu_",hi!$C$76),kt_dat_gg!$A$2:$CD$4218,Kt!$B132,0)</f>
        <v>205.44582007119593</v>
      </c>
      <c r="J132" s="187">
        <f>VLOOKUP(CONCATENATE($I$52,"_Qu_",hi!$C$76),kt_dat!$A$2:$DF$4218,Kt!$B132,0)</f>
        <v>202.29240632255832</v>
      </c>
      <c r="K132" s="120">
        <f>VLOOKUP(CONCATENATE($J$52,"_Qu_",hi!$C$76),kt_dat_gg!$A$2:$CD$4218,Kt!$B132,0)</f>
        <v>216.90319670845054</v>
      </c>
      <c r="L132" s="187">
        <f>VLOOKUP(CONCATENATE($K$52,"_Qu_",hi!$C$76),kt_dat!$A$2:$DF$4218,Kt!$B132,0)</f>
        <v>215.48930315130602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5" ht="15" customHeight="1" x14ac:dyDescent="0.2">
      <c r="A133" s="13"/>
      <c r="B133" s="106">
        <f t="shared" si="3"/>
        <v>80</v>
      </c>
      <c r="C133" s="118" t="s">
        <v>3932</v>
      </c>
      <c r="D133" s="120"/>
      <c r="E133" s="115">
        <f>VLOOKUP(CONCATENATE($D$52,"_Qu_",hi!$C$76),kt_dat_gg!$A$2:$CD$4218,Kt!$B133,0)</f>
        <v>229.51492507610089</v>
      </c>
      <c r="F133" s="187">
        <f>VLOOKUP(CONCATENATE($E$52,"_Qu_",hi!$C$76),kt_dat!$A$2:$DF$4218,Kt!$B133,0)</f>
        <v>226.86615128905294</v>
      </c>
      <c r="G133" s="120">
        <f>VLOOKUP(CONCATENATE($F$52,"_Qu_",hi!$C$76),kt_dat_gg!$A$2:$CD$4218,Kt!$B133,0)</f>
        <v>227.83507400483995</v>
      </c>
      <c r="H133" s="187">
        <f>VLOOKUP(CONCATENATE($G$52,"_Qu_",hi!$C$76),kt_dat!$A$2:$DF$4218,Kt!$B133,0)</f>
        <v>225.9605034175066</v>
      </c>
      <c r="I133" s="120">
        <f>VLOOKUP(CONCATENATE($H$52,"_Qu_",hi!$C$76),kt_dat_gg!$A$2:$CD$4218,Kt!$B133,0)</f>
        <v>211.90224951410207</v>
      </c>
      <c r="J133" s="187">
        <f>VLOOKUP(CONCATENATE($I$52,"_Qu_",hi!$C$76),kt_dat!$A$2:$DF$4218,Kt!$B133,0)</f>
        <v>212.29226821964241</v>
      </c>
      <c r="K133" s="120">
        <f>VLOOKUP(CONCATENATE($J$52,"_Qu_",hi!$C$76),kt_dat_gg!$A$2:$CD$4218,Kt!$B133,0)</f>
        <v>220.23981963486332</v>
      </c>
      <c r="L133" s="187">
        <f>VLOOKUP(CONCATENATE($K$52,"_Qu_",hi!$C$76),kt_dat!$A$2:$DF$4218,Kt!$B133,0)</f>
        <v>219.39827493556899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5" ht="15" customHeight="1" x14ac:dyDescent="0.2">
      <c r="A134" s="13"/>
      <c r="B134" s="106">
        <f t="shared" si="3"/>
        <v>81</v>
      </c>
      <c r="C134" s="118" t="s">
        <v>3937</v>
      </c>
      <c r="D134" s="120"/>
      <c r="E134" s="115">
        <f>VLOOKUP(CONCATENATE($D$52,"_Qu_",hi!$C$76),kt_dat_gg!$A$2:$CD$4218,Kt!$B134,0)</f>
        <v>231.91563726340419</v>
      </c>
      <c r="F134" s="187">
        <f>VLOOKUP(CONCATENATE($E$52,"_Qu_",hi!$C$76),kt_dat!$A$2:$DF$4218,Kt!$B134,0)</f>
        <v>232.53739603707245</v>
      </c>
      <c r="G134" s="120">
        <f>VLOOKUP(CONCATENATE($F$52,"_Qu_",hi!$C$76),kt_dat_gg!$A$2:$CD$4218,Kt!$B134,0)</f>
        <v>231.01535060877828</v>
      </c>
      <c r="H134" s="187">
        <f>VLOOKUP(CONCATENATE($G$52,"_Qu_",hi!$C$76),kt_dat!$A$2:$DF$4218,Kt!$B134,0)</f>
        <v>229.81387822237997</v>
      </c>
      <c r="I134" s="120">
        <f>VLOOKUP(CONCATENATE($H$52,"_Qu_",hi!$C$76),kt_dat_gg!$A$2:$CD$4218,Kt!$B134,0)</f>
        <v>220.51950046468187</v>
      </c>
      <c r="J134" s="187">
        <f>VLOOKUP(CONCATENATE($I$52,"_Qu_",hi!$C$76),kt_dat!$A$2:$DF$4218,Kt!$B134,0)</f>
        <v>221.12207400010547</v>
      </c>
      <c r="K134" s="120">
        <f>VLOOKUP(CONCATENATE($J$52,"_Qu_",hi!$C$76),kt_dat_gg!$A$2:$CD$4218,Kt!$B134,0)</f>
        <v>225.99547732961051</v>
      </c>
      <c r="L134" s="187">
        <f>VLOOKUP(CONCATENATE($K$52,"_Qu_",hi!$C$76),kt_dat!$A$2:$DF$4218,Kt!$B134,0)</f>
        <v>225.83188081771496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5" ht="15" customHeight="1" x14ac:dyDescent="0.2">
      <c r="A135" s="13"/>
      <c r="B135" s="106">
        <f t="shared" si="3"/>
        <v>82</v>
      </c>
      <c r="C135" s="118" t="s">
        <v>3938</v>
      </c>
      <c r="D135" s="120"/>
      <c r="E135" s="115">
        <f>VLOOKUP(CONCATENATE($D$52,"_Qu_",hi!$C$76),kt_dat_gg!$A$2:$CI$4218,Kt!$B135,0)</f>
        <v>234.39730418338982</v>
      </c>
      <c r="F135" s="187">
        <f>VLOOKUP(CONCATENATE($E$52,"_Qu_",hi!$C$76),kt_dat!$A$2:$DF$4218,Kt!$B135,0)</f>
        <v>236.34336446408724</v>
      </c>
      <c r="G135" s="120">
        <f>VLOOKUP(CONCATENATE($F$52,"_Qu_",hi!$C$76),kt_dat_gg!$A$2:$CI$4218,Kt!$B135,0)</f>
        <v>234.68400646578257</v>
      </c>
      <c r="H135" s="187">
        <f>VLOOKUP(CONCATENATE($G$52,"_Qu_",hi!$C$76),kt_dat!$A$2:$DF$4218,Kt!$B135,0)</f>
        <v>237.27167018644835</v>
      </c>
      <c r="I135" s="120">
        <f>VLOOKUP(CONCATENATE($H$52,"_Qu_",hi!$C$76),kt_dat_gg!$A$2:$CI$4218,Kt!$B135,0)</f>
        <v>226.89913974290232</v>
      </c>
      <c r="J135" s="187">
        <f>VLOOKUP(CONCATENATE($I$52,"_Qu_",hi!$C$76),kt_dat!$A$2:$DF$4218,Kt!$B135,0)</f>
        <v>228.1441591742977</v>
      </c>
      <c r="K135" s="120">
        <f>VLOOKUP(CONCATENATE($J$52,"_Qu_",hi!$C$76),kt_dat_gg!$A$2:$CI$4218,Kt!$B135,0)</f>
        <v>230.87799660085398</v>
      </c>
      <c r="L135" s="187">
        <f>VLOOKUP(CONCATENATE($K$52,"_Qu_",hi!$C$76),kt_dat!$A$2:$DF$4218,Kt!$B135,0)</f>
        <v>232.75627623554755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5" ht="15" customHeight="1" x14ac:dyDescent="0.2">
      <c r="A136" s="13"/>
      <c r="B136" s="106">
        <f t="shared" si="3"/>
        <v>83</v>
      </c>
      <c r="C136" s="118" t="s">
        <v>3939</v>
      </c>
      <c r="D136" s="120"/>
      <c r="E136" s="115">
        <f>VLOOKUP(CONCATENATE($D$52,"_Qu_",hi!$C$76),kt_dat_gg!$A$2:$CI$4218,Kt!$B136,0)</f>
        <v>237.36695440881306</v>
      </c>
      <c r="F136" s="187">
        <f>VLOOKUP(CONCATENATE($E$52,"_Qu_",hi!$C$76),kt_dat!$A$2:$DF$4218,Kt!$B136,0)</f>
        <v>234.31115204900976</v>
      </c>
      <c r="G136" s="120">
        <f>VLOOKUP(CONCATENATE($F$52,"_Qu_",hi!$C$76),kt_dat_gg!$A$2:$CI$4218,Kt!$B136,0)</f>
        <v>239.34831824651386</v>
      </c>
      <c r="H136" s="187">
        <f>VLOOKUP(CONCATENATE($G$52,"_Qu_",hi!$C$76),kt_dat!$A$2:$DF$4218,Kt!$B136,0)</f>
        <v>236.9664709885194</v>
      </c>
      <c r="I136" s="120">
        <f>VLOOKUP(CONCATENATE($H$52,"_Qu_",hi!$C$76),kt_dat_gg!$A$2:$CI$4218,Kt!$B136,0)</f>
        <v>237.54377695835743</v>
      </c>
      <c r="J136" s="187">
        <f>VLOOKUP(CONCATENATE($I$52,"_Qu_",hi!$C$76),kt_dat!$A$2:$DF$4218,Kt!$B136,0)</f>
        <v>231.43118605430382</v>
      </c>
      <c r="K136" s="120">
        <f>VLOOKUP(CONCATENATE($J$52,"_Qu_",hi!$C$76),kt_dat_gg!$A$2:$CI$4218,Kt!$B136,0)</f>
        <v>238.30134403486241</v>
      </c>
      <c r="L136" s="187">
        <f>VLOOKUP(CONCATENATE($K$52,"_Qu_",hi!$C$76),kt_dat!$A$2:$DF$4218,Kt!$B136,0)</f>
        <v>234.04583274929945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">
      <c r="A137" s="13"/>
      <c r="B137" s="106">
        <f t="shared" si="3"/>
        <v>84</v>
      </c>
      <c r="C137" s="118" t="s">
        <v>4009</v>
      </c>
      <c r="D137" s="120"/>
      <c r="E137" s="115">
        <f>VLOOKUP(CONCATENATE($D$52,"_Qu_",hi!$C$76),kt_dat_gg!$A$2:$CI$4218,Kt!$B137,0)</f>
        <v>238.17433266059007</v>
      </c>
      <c r="F137" s="187">
        <f>VLOOKUP(CONCATENATE($E$52,"_Qu_",hi!$C$76),kt_dat!$A$2:$DF$4218,Kt!$B137,0)</f>
        <v>241.44634671334214</v>
      </c>
      <c r="G137" s="120">
        <f>VLOOKUP(CONCATENATE($F$52,"_Qu_",hi!$C$76),kt_dat_gg!$A$2:$CI$4218,Kt!$B137,0)</f>
        <v>240.46968146776373</v>
      </c>
      <c r="H137" s="187">
        <f>VLOOKUP(CONCATENATE($G$52,"_Qu_",hi!$C$76),kt_dat!$A$2:$DF$4218,Kt!$B137,0)</f>
        <v>243.8068135645739</v>
      </c>
      <c r="I137" s="120">
        <f>VLOOKUP(CONCATENATE($H$52,"_Qu_",hi!$C$76),kt_dat_gg!$A$2:$CI$4218,Kt!$B137,0)</f>
        <v>247.60737525026568</v>
      </c>
      <c r="J137" s="187">
        <f>VLOOKUP(CONCATENATE($I$52,"_Qu_",hi!$C$76),kt_dat!$A$2:$DF$4218,Kt!$B137,0)</f>
        <v>253.05598564647082</v>
      </c>
      <c r="K137" s="120">
        <f>VLOOKUP(CONCATENATE($J$52,"_Qu_",hi!$C$76),kt_dat_gg!$A$2:$CI$4218,Kt!$B137,0)</f>
        <v>243.74365136909489</v>
      </c>
      <c r="L137" s="187">
        <f>VLOOKUP(CONCATENATE($K$52,"_Qu_",hi!$C$76),kt_dat!$A$2:$DF$4218,Kt!$B137,0)</f>
        <v>248.10192311974021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">
      <c r="A138" s="13"/>
      <c r="B138" s="106">
        <f t="shared" si="3"/>
        <v>85</v>
      </c>
      <c r="C138" s="118" t="s">
        <v>4010</v>
      </c>
      <c r="D138" s="120"/>
      <c r="E138" s="115">
        <f>VLOOKUP(CONCATENATE($D$52,"_Qu_",hi!$C$76),kt_dat_gg!$A$2:$CI$4218,Kt!$B138,0)</f>
        <v>241.42158625697652</v>
      </c>
      <c r="F138" s="187">
        <f>VLOOKUP(CONCATENATE($E$52,"_Qu_",hi!$C$76),kt_dat!$A$2:$DF$4218,Kt!$B138,0)</f>
        <v>238.76549921941833</v>
      </c>
      <c r="G138" s="120">
        <f>VLOOKUP(CONCATENATE($F$52,"_Qu_",hi!$C$76),kt_dat_gg!$A$2:$CI$4218,Kt!$B138,0)</f>
        <v>244.12392773035663</v>
      </c>
      <c r="H138" s="187">
        <f>VLOOKUP(CONCATENATE($G$52,"_Qu_",hi!$C$76),kt_dat!$A$2:$DF$4218,Kt!$B138,0)</f>
        <v>240.63575985019793</v>
      </c>
      <c r="I138" s="120">
        <f>VLOOKUP(CONCATENATE($H$52,"_Qu_",hi!$C$76),kt_dat_gg!$A$2:$CI$4218,Kt!$B138,0)</f>
        <v>254.9012817672353</v>
      </c>
      <c r="J138" s="187">
        <f>VLOOKUP(CONCATENATE($I$52,"_Qu_",hi!$C$76),kt_dat!$A$2:$DF$4218,Kt!$B138,0)</f>
        <v>258.33495405002236</v>
      </c>
      <c r="K138" s="120">
        <f>VLOOKUP(CONCATENATE($J$52,"_Qu_",hi!$C$76),kt_dat_gg!$A$2:$CI$4218,Kt!$B138,0)</f>
        <v>249.13207940337603</v>
      </c>
      <c r="L138" s="187">
        <f>VLOOKUP(CONCATENATE($K$52,"_Qu_",hi!$C$76),kt_dat!$A$2:$DF$4218,Kt!$B138,0)</f>
        <v>249.08319823824502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5" ht="15" customHeight="1" x14ac:dyDescent="0.2">
      <c r="A139" s="13"/>
      <c r="B139" s="106">
        <f t="shared" si="3"/>
        <v>86</v>
      </c>
      <c r="C139" s="118" t="s">
        <v>4011</v>
      </c>
      <c r="D139" s="120"/>
      <c r="E139" s="115">
        <f>VLOOKUP(CONCATENATE($D$52,"_Qu_",hi!$C$76),kt_dat_gg!$A$2:$CI$4218,Kt!$B139,0)</f>
        <v>242.89916294835405</v>
      </c>
      <c r="F139" s="187">
        <f>VLOOKUP(CONCATENATE($E$52,"_Qu_",hi!$C$76),kt_dat!$A$2:$DF$4218,Kt!$B139,0)</f>
        <v>244.05291283816914</v>
      </c>
      <c r="G139" s="120">
        <f>VLOOKUP(CONCATENATE($F$52,"_Qu_",hi!$C$76),kt_dat_gg!$A$2:$CI$4218,Kt!$B139,0)</f>
        <v>246.08217467696829</v>
      </c>
      <c r="H139" s="187">
        <f>VLOOKUP(CONCATENATE($G$52,"_Qu_",hi!$C$76),kt_dat!$A$2:$DF$4218,Kt!$B139,0)</f>
        <v>247.92920977629805</v>
      </c>
      <c r="I139" s="120">
        <f>VLOOKUP(CONCATENATE($H$52,"_Qu_",hi!$C$76),kt_dat_gg!$A$2:$CI$4218,Kt!$B139,0)</f>
        <v>251.75531145244204</v>
      </c>
      <c r="J139" s="187">
        <f>VLOOKUP(CONCATENATE($I$52,"_Qu_",hi!$C$76),kt_dat!$A$2:$DF$4218,Kt!$B139,0)</f>
        <v>253.31290560521271</v>
      </c>
      <c r="K139" s="120">
        <f>VLOOKUP(CONCATENATE($J$52,"_Qu_",hi!$C$76),kt_dat_gg!$A$2:$CI$4218,Kt!$B139,0)</f>
        <v>248.56586491063118</v>
      </c>
      <c r="L139" s="187">
        <f>VLOOKUP(CONCATENATE($K$52,"_Qu_",hi!$C$76),kt_dat!$A$2:$DF$4218,Kt!$B139,0)</f>
        <v>250.21111685214291</v>
      </c>
      <c r="M139" s="203"/>
      <c r="N139" s="80"/>
      <c r="O139" s="80"/>
      <c r="P139" s="203"/>
      <c r="Q139" s="80"/>
      <c r="R139" s="80"/>
      <c r="S139" s="80"/>
      <c r="T139" s="80"/>
      <c r="U139" s="80"/>
      <c r="V139" s="80"/>
      <c r="X139" s="1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</row>
    <row r="140" spans="1:105" ht="15" customHeight="1" x14ac:dyDescent="0.2">
      <c r="A140" s="13"/>
      <c r="B140" s="106">
        <f t="shared" si="3"/>
        <v>87</v>
      </c>
      <c r="C140" s="118" t="s">
        <v>4012</v>
      </c>
      <c r="D140" s="120"/>
      <c r="E140" s="115">
        <f>VLOOKUP(CONCATENATE($D$52,"_Qu_",hi!$C$76),kt_dat_gg!$A$2:$CI$4218,Kt!$B140,0)</f>
        <v>245.87907678747465</v>
      </c>
      <c r="F140" s="187">
        <f>VLOOKUP(CONCATENATE($E$52,"_Qu_",hi!$C$76),kt_dat!$A$2:$DF$4218,Kt!$B140,0)</f>
        <v>245.87907678747465</v>
      </c>
      <c r="G140" s="120">
        <f>VLOOKUP(CONCATENATE($F$52,"_Qu_",hi!$C$76),kt_dat_gg!$A$2:$CI$4218,Kt!$B140,0)</f>
        <v>249.68155440440887</v>
      </c>
      <c r="H140" s="187">
        <f>VLOOKUP(CONCATENATE($G$52,"_Qu_",hi!$C$76),kt_dat!$A$2:$DF$4218,Kt!$B140,0)</f>
        <v>249.68155440440887</v>
      </c>
      <c r="I140" s="120">
        <f>VLOOKUP(CONCATENATE($H$52,"_Qu_",hi!$C$76),kt_dat_gg!$A$2:$CI$4218,Kt!$B140,0)</f>
        <v>243.61807470209112</v>
      </c>
      <c r="J140" s="187">
        <f>VLOOKUP(CONCATENATE($I$52,"_Qu_",hi!$C$76),kt_dat!$A$2:$DF$4218,Kt!$B140,0)</f>
        <v>243.61807470209112</v>
      </c>
      <c r="K140" s="120">
        <f>VLOOKUP(CONCATENATE($J$52,"_Qu_",hi!$C$76),kt_dat_gg!$A$2:$CI$4218,Kt!$B140,0)</f>
        <v>246.40327964150558</v>
      </c>
      <c r="L140" s="187">
        <f>VLOOKUP(CONCATENATE($K$52,"_Qu_",hi!$C$76),kt_dat!$A$2:$DF$4218,Kt!$B140,0)</f>
        <v>246.40327964150558</v>
      </c>
      <c r="M140" s="167"/>
      <c r="N140" s="80"/>
      <c r="O140" s="80"/>
      <c r="P140" s="167"/>
      <c r="Q140" s="80"/>
      <c r="R140" s="80"/>
      <c r="S140" s="80"/>
      <c r="T140" s="80"/>
      <c r="U140" s="80"/>
      <c r="V140" s="80"/>
      <c r="X140" s="13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</row>
    <row r="141" spans="1:105" ht="15" customHeight="1" x14ac:dyDescent="0.2">
      <c r="A141" s="13"/>
      <c r="B141" s="106"/>
      <c r="C141" s="118"/>
      <c r="D141" s="120"/>
      <c r="E141" s="115"/>
      <c r="F141" s="187"/>
      <c r="G141" s="120"/>
      <c r="H141" s="168"/>
      <c r="I141" s="120"/>
      <c r="J141" s="168"/>
      <c r="K141" s="120"/>
      <c r="L141" s="168"/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</row>
    <row r="142" spans="1:105" ht="15" customHeight="1" x14ac:dyDescent="0.2">
      <c r="A142" s="13"/>
      <c r="B142" s="106"/>
      <c r="C142" s="225" t="str">
        <f>C139&amp;" - "&amp;C140</f>
        <v>2020:2 - 2020:3</v>
      </c>
      <c r="D142" s="225"/>
      <c r="E142" s="114">
        <f t="shared" ref="E142:L142" si="4">E140/E139-1</f>
        <v>1.226811077876877E-2</v>
      </c>
      <c r="F142" s="194">
        <f t="shared" si="4"/>
        <v>7.4826558227414353E-3</v>
      </c>
      <c r="G142" s="114">
        <f t="shared" si="4"/>
        <v>1.4626738942653983E-2</v>
      </c>
      <c r="H142" s="194">
        <f t="shared" si="4"/>
        <v>7.0679232579813345E-3</v>
      </c>
      <c r="I142" s="114">
        <f t="shared" si="4"/>
        <v>-3.2322006250454338E-2</v>
      </c>
      <c r="J142" s="194">
        <f t="shared" si="4"/>
        <v>-3.8272155459110113E-2</v>
      </c>
      <c r="K142" s="114">
        <f t="shared" si="4"/>
        <v>-8.7002504141231451E-3</v>
      </c>
      <c r="L142" s="194">
        <f t="shared" si="4"/>
        <v>-1.52184973175572E-2</v>
      </c>
      <c r="M142" s="186"/>
      <c r="N142" s="80"/>
      <c r="O142" s="80"/>
      <c r="P142" s="186"/>
      <c r="Q142" s="80"/>
      <c r="R142" s="80"/>
      <c r="S142" s="80"/>
      <c r="T142" s="80"/>
      <c r="U142" s="80"/>
      <c r="V142" s="80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1:105" ht="15" customHeight="1" x14ac:dyDescent="0.2">
      <c r="A143" s="13"/>
      <c r="B143" s="106"/>
      <c r="C143" s="225" t="str">
        <f>C136&amp;" - "&amp;C140</f>
        <v>2019:3 - 2020:3</v>
      </c>
      <c r="D143" s="225"/>
      <c r="E143" s="114">
        <f t="shared" ref="E143:L143" si="5">E140/E136-1</f>
        <v>3.5860604100776738E-2</v>
      </c>
      <c r="F143" s="194">
        <f t="shared" si="5"/>
        <v>4.9369928137459107E-2</v>
      </c>
      <c r="G143" s="114">
        <f t="shared" si="5"/>
        <v>4.317237837139265E-2</v>
      </c>
      <c r="H143" s="194">
        <f t="shared" si="5"/>
        <v>5.3657732095379496E-2</v>
      </c>
      <c r="I143" s="114">
        <f t="shared" si="5"/>
        <v>2.5571277098951573E-2</v>
      </c>
      <c r="J143" s="194">
        <f t="shared" si="5"/>
        <v>5.2658800464893796E-2</v>
      </c>
      <c r="K143" s="114">
        <f t="shared" si="5"/>
        <v>3.3998698746146694E-2</v>
      </c>
      <c r="L143" s="194">
        <f t="shared" si="5"/>
        <v>5.2799260499728495E-2</v>
      </c>
      <c r="M143" s="186"/>
      <c r="N143" s="80"/>
      <c r="O143" s="80"/>
      <c r="P143" s="186"/>
      <c r="Q143" s="80"/>
      <c r="R143" s="80"/>
      <c r="S143" s="80"/>
      <c r="T143" s="80"/>
      <c r="U143" s="80"/>
      <c r="V143" s="80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</row>
    <row r="144" spans="1:105" ht="4.5" customHeight="1" x14ac:dyDescent="0.2">
      <c r="A144" s="13"/>
      <c r="B144" s="87"/>
      <c r="C144" s="91"/>
      <c r="D144" s="91"/>
      <c r="E144" s="92"/>
      <c r="F144" s="89"/>
      <c r="G144" s="92"/>
      <c r="H144" s="89"/>
      <c r="I144" s="92"/>
      <c r="J144" s="92"/>
      <c r="K144" s="92"/>
      <c r="L144" s="22"/>
      <c r="M144" s="91"/>
      <c r="N144" s="91"/>
      <c r="O144" s="92"/>
      <c r="P144" s="89"/>
      <c r="Q144" s="92"/>
      <c r="R144" s="89"/>
      <c r="S144" s="92"/>
      <c r="T144" s="92"/>
      <c r="U144" s="92"/>
      <c r="V144" s="186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</row>
    <row r="145" spans="1:104" x14ac:dyDescent="0.2">
      <c r="A145" s="13"/>
      <c r="B145" s="106"/>
      <c r="C145" s="170" t="str">
        <f>te!A112</f>
        <v>Smoothing: gliding and centred mean during three quarters. The most actual data point is provisional.</v>
      </c>
      <c r="D145" s="165"/>
      <c r="E145" s="165"/>
      <c r="F145" s="165"/>
      <c r="G145" s="165"/>
      <c r="H145" s="165"/>
      <c r="I145" s="165"/>
      <c r="J145" s="165"/>
      <c r="K145" s="165"/>
      <c r="L145" s="10"/>
      <c r="M145" s="10"/>
      <c r="N145" s="80"/>
      <c r="O145" s="80"/>
      <c r="P145" s="10"/>
      <c r="Q145" s="80"/>
      <c r="R145" s="80"/>
      <c r="S145" s="80"/>
      <c r="T145" s="80"/>
      <c r="U145" s="80"/>
      <c r="V145" s="8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x14ac:dyDescent="0.2">
      <c r="A146" s="13"/>
      <c r="B146" s="106"/>
      <c r="C146" s="184" t="str">
        <f>te!A11</f>
        <v>Source: Transaction price indexes Fahrländer Partner.</v>
      </c>
      <c r="D146" s="184"/>
      <c r="E146" s="184"/>
      <c r="F146" s="184"/>
      <c r="G146" s="184"/>
      <c r="H146" s="184"/>
      <c r="I146" s="184"/>
      <c r="J146" s="184"/>
      <c r="K146" s="184"/>
      <c r="L146" s="10"/>
      <c r="M146" s="10"/>
      <c r="N146" s="80"/>
      <c r="O146" s="80"/>
      <c r="P146" s="10"/>
      <c r="Q146" s="80"/>
      <c r="R146" s="80"/>
      <c r="S146" s="80"/>
      <c r="T146" s="80"/>
      <c r="U146" s="80"/>
      <c r="V146" s="8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30" customHeight="1" x14ac:dyDescent="0.2">
      <c r="A147" s="13"/>
      <c r="B147" s="106"/>
      <c r="C147" s="220"/>
      <c r="D147" s="220"/>
      <c r="E147" s="220"/>
      <c r="F147" s="220"/>
      <c r="G147" s="220"/>
      <c r="H147" s="220"/>
      <c r="I147" s="220"/>
      <c r="J147" s="220"/>
      <c r="K147" s="22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ht="4.5" customHeight="1" x14ac:dyDescent="0.2">
      <c r="A148" s="13"/>
      <c r="B148" s="10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ht="9.9499999999999993" customHeight="1" x14ac:dyDescent="0.2">
      <c r="A149" s="13"/>
      <c r="B149" s="11"/>
      <c r="C149" s="209" t="s">
        <v>56</v>
      </c>
      <c r="D149" s="209"/>
      <c r="E149" s="209"/>
      <c r="F149" s="209" t="str">
        <f>te!A12</f>
        <v>Transaction price and building land indexes for private property</v>
      </c>
      <c r="G149" s="209"/>
      <c r="H149" s="209"/>
      <c r="I149" s="209"/>
      <c r="J149" s="209"/>
      <c r="K149" s="209"/>
      <c r="L149" s="209"/>
      <c r="M149" s="10"/>
      <c r="N149" s="10"/>
      <c r="O149" s="10"/>
      <c r="P149" s="10"/>
      <c r="Q149" s="10"/>
      <c r="R149" s="10"/>
      <c r="S149" s="10"/>
      <c r="T149" s="10"/>
      <c r="U149" s="148" t="str">
        <f>hi!$G$5</f>
        <v>3rd quarter 2020</v>
      </c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4" s="11" customFormat="1" ht="9.9499999999999993" customHeight="1" x14ac:dyDescent="0.2">
      <c r="A150" s="84"/>
      <c r="C150" s="209" t="s">
        <v>0</v>
      </c>
      <c r="D150" s="209"/>
      <c r="E150" s="209"/>
      <c r="W150" s="84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4" s="10" customFormat="1" ht="8.1" customHeight="1" x14ac:dyDescent="0.2">
      <c r="A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</sheetData>
  <sheetProtection sheet="1" objects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47:K147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49:E149"/>
    <mergeCell ref="C150:E150"/>
    <mergeCell ref="C39:D39"/>
    <mergeCell ref="E56:I56"/>
    <mergeCell ref="C142:D142"/>
    <mergeCell ref="C143:D143"/>
    <mergeCell ref="F45:L45"/>
    <mergeCell ref="F149:L149"/>
  </mergeCells>
  <conditionalFormatting sqref="O40:U40">
    <cfRule type="expression" dxfId="605" priority="827" stopIfTrue="1">
      <formula>#N/A</formula>
    </cfRule>
  </conditionalFormatting>
  <conditionalFormatting sqref="O40:U40">
    <cfRule type="containsErrors" dxfId="604" priority="826">
      <formula>ISERROR(O40)</formula>
    </cfRule>
  </conditionalFormatting>
  <conditionalFormatting sqref="O40:U40">
    <cfRule type="expression" dxfId="603" priority="825" stopIfTrue="1">
      <formula>#N/A</formula>
    </cfRule>
  </conditionalFormatting>
  <conditionalFormatting sqref="O40:U40">
    <cfRule type="containsErrors" dxfId="602" priority="824">
      <formula>ISERROR(O40)</formula>
    </cfRule>
  </conditionalFormatting>
  <conditionalFormatting sqref="E38:K40">
    <cfRule type="expression" dxfId="601" priority="831" stopIfTrue="1">
      <formula>#N/A</formula>
    </cfRule>
  </conditionalFormatting>
  <conditionalFormatting sqref="E38:K40">
    <cfRule type="containsErrors" dxfId="600" priority="830">
      <formula>ISERROR(E38)</formula>
    </cfRule>
  </conditionalFormatting>
  <conditionalFormatting sqref="E38:K40">
    <cfRule type="expression" dxfId="599" priority="829" stopIfTrue="1">
      <formula>#N/A</formula>
    </cfRule>
  </conditionalFormatting>
  <conditionalFormatting sqref="E38:K40">
    <cfRule type="containsErrors" dxfId="598" priority="828">
      <formula>ISERROR(E38)</formula>
    </cfRule>
  </conditionalFormatting>
  <conditionalFormatting sqref="R38:R39 T38:T39 O38:P39">
    <cfRule type="expression" dxfId="597" priority="823" stopIfTrue="1">
      <formula>#N/A</formula>
    </cfRule>
  </conditionalFormatting>
  <conditionalFormatting sqref="R38:R39 T38:T39 O38:P39">
    <cfRule type="containsErrors" dxfId="596" priority="822">
      <formula>ISERROR(O38)</formula>
    </cfRule>
  </conditionalFormatting>
  <conditionalFormatting sqref="R38:R39 T38:T39 O38:P39">
    <cfRule type="expression" dxfId="595" priority="821" stopIfTrue="1">
      <formula>#N/A</formula>
    </cfRule>
  </conditionalFormatting>
  <conditionalFormatting sqref="R38:R39 T38:T39 O38:P39">
    <cfRule type="containsErrors" dxfId="594" priority="820">
      <formula>ISERROR(O38)</formula>
    </cfRule>
  </conditionalFormatting>
  <conditionalFormatting sqref="E37:K37">
    <cfRule type="containsErrors" dxfId="593" priority="816">
      <formula>ISERROR(E37)</formula>
    </cfRule>
  </conditionalFormatting>
  <conditionalFormatting sqref="E37:K37">
    <cfRule type="expression" dxfId="592" priority="819" stopIfTrue="1">
      <formula>#N/A</formula>
    </cfRule>
  </conditionalFormatting>
  <conditionalFormatting sqref="E37:K37">
    <cfRule type="containsErrors" dxfId="591" priority="818">
      <formula>ISERROR(E37)</formula>
    </cfRule>
  </conditionalFormatting>
  <conditionalFormatting sqref="E37:K37">
    <cfRule type="expression" dxfId="590" priority="817" stopIfTrue="1">
      <formula>#N/A</formula>
    </cfRule>
  </conditionalFormatting>
  <conditionalFormatting sqref="N174">
    <cfRule type="expression" priority="747">
      <formula>"istzahl($D$10)"</formula>
    </cfRule>
  </conditionalFormatting>
  <conditionalFormatting sqref="E141">
    <cfRule type="expression" dxfId="589" priority="710" stopIfTrue="1">
      <formula>#N/A</formula>
    </cfRule>
  </conditionalFormatting>
  <conditionalFormatting sqref="E141">
    <cfRule type="containsErrors" dxfId="588" priority="709">
      <formula>ISERROR(E141)</formula>
    </cfRule>
  </conditionalFormatting>
  <conditionalFormatting sqref="E141">
    <cfRule type="expression" dxfId="587" priority="708" stopIfTrue="1">
      <formula>#N/A</formula>
    </cfRule>
  </conditionalFormatting>
  <conditionalFormatting sqref="E141">
    <cfRule type="containsErrors" dxfId="586" priority="707">
      <formula>ISERROR(E141)</formula>
    </cfRule>
  </conditionalFormatting>
  <conditionalFormatting sqref="E58:E138 E140">
    <cfRule type="expression" dxfId="585" priority="706" stopIfTrue="1">
      <formula>#N/A</formula>
    </cfRule>
  </conditionalFormatting>
  <conditionalFormatting sqref="E58:E138 E140">
    <cfRule type="containsErrors" dxfId="584" priority="705">
      <formula>ISERROR(E58)</formula>
    </cfRule>
  </conditionalFormatting>
  <conditionalFormatting sqref="E58:E138 E140">
    <cfRule type="expression" dxfId="583" priority="704" stopIfTrue="1">
      <formula>#N/A</formula>
    </cfRule>
  </conditionalFormatting>
  <conditionalFormatting sqref="E58:E138 E140">
    <cfRule type="containsErrors" dxfId="582" priority="703">
      <formula>ISERROR(E58)</formula>
    </cfRule>
  </conditionalFormatting>
  <conditionalFormatting sqref="E117">
    <cfRule type="expression" dxfId="581" priority="698" stopIfTrue="1">
      <formula>#N/A</formula>
    </cfRule>
  </conditionalFormatting>
  <conditionalFormatting sqref="E117">
    <cfRule type="containsErrors" dxfId="580" priority="697">
      <formula>ISERROR(E117)</formula>
    </cfRule>
  </conditionalFormatting>
  <conditionalFormatting sqref="E116">
    <cfRule type="expression" dxfId="579" priority="702" stopIfTrue="1">
      <formula>#N/A</formula>
    </cfRule>
  </conditionalFormatting>
  <conditionalFormatting sqref="E116">
    <cfRule type="containsErrors" dxfId="578" priority="701">
      <formula>ISERROR(E116)</formula>
    </cfRule>
  </conditionalFormatting>
  <conditionalFormatting sqref="E116">
    <cfRule type="expression" dxfId="577" priority="700" stopIfTrue="1">
      <formula>#N/A</formula>
    </cfRule>
  </conditionalFormatting>
  <conditionalFormatting sqref="E116">
    <cfRule type="containsErrors" dxfId="576" priority="699">
      <formula>ISERROR(E116)</formula>
    </cfRule>
  </conditionalFormatting>
  <conditionalFormatting sqref="E119">
    <cfRule type="expression" dxfId="575" priority="690" stopIfTrue="1">
      <formula>#N/A</formula>
    </cfRule>
  </conditionalFormatting>
  <conditionalFormatting sqref="E119">
    <cfRule type="containsErrors" dxfId="574" priority="689">
      <formula>ISERROR(E119)</formula>
    </cfRule>
  </conditionalFormatting>
  <conditionalFormatting sqref="E119">
    <cfRule type="expression" dxfId="573" priority="688" stopIfTrue="1">
      <formula>#N/A</formula>
    </cfRule>
  </conditionalFormatting>
  <conditionalFormatting sqref="E119">
    <cfRule type="containsErrors" dxfId="572" priority="687">
      <formula>ISERROR(E119)</formula>
    </cfRule>
  </conditionalFormatting>
  <conditionalFormatting sqref="E117">
    <cfRule type="expression" dxfId="571" priority="696" stopIfTrue="1">
      <formula>#N/A</formula>
    </cfRule>
  </conditionalFormatting>
  <conditionalFormatting sqref="E117">
    <cfRule type="containsErrors" dxfId="570" priority="695">
      <formula>ISERROR(E117)</formula>
    </cfRule>
  </conditionalFormatting>
  <conditionalFormatting sqref="E118">
    <cfRule type="expression" dxfId="569" priority="694" stopIfTrue="1">
      <formula>#N/A</formula>
    </cfRule>
  </conditionalFormatting>
  <conditionalFormatting sqref="E118">
    <cfRule type="containsErrors" dxfId="568" priority="693">
      <formula>ISERROR(E118)</formula>
    </cfRule>
  </conditionalFormatting>
  <conditionalFormatting sqref="E118">
    <cfRule type="expression" dxfId="567" priority="692" stopIfTrue="1">
      <formula>#N/A</formula>
    </cfRule>
  </conditionalFormatting>
  <conditionalFormatting sqref="E118">
    <cfRule type="containsErrors" dxfId="566" priority="691">
      <formula>ISERROR(E118)</formula>
    </cfRule>
  </conditionalFormatting>
  <conditionalFormatting sqref="E120">
    <cfRule type="expression" dxfId="565" priority="686" stopIfTrue="1">
      <formula>#N/A</formula>
    </cfRule>
  </conditionalFormatting>
  <conditionalFormatting sqref="E120">
    <cfRule type="containsErrors" dxfId="564" priority="685">
      <formula>ISERROR(E120)</formula>
    </cfRule>
  </conditionalFormatting>
  <conditionalFormatting sqref="E120">
    <cfRule type="expression" dxfId="563" priority="684" stopIfTrue="1">
      <formula>#N/A</formula>
    </cfRule>
  </conditionalFormatting>
  <conditionalFormatting sqref="E120">
    <cfRule type="containsErrors" dxfId="562" priority="683">
      <formula>ISERROR(E120)</formula>
    </cfRule>
  </conditionalFormatting>
  <conditionalFormatting sqref="E123">
    <cfRule type="expression" dxfId="561" priority="674" stopIfTrue="1">
      <formula>#N/A</formula>
    </cfRule>
  </conditionalFormatting>
  <conditionalFormatting sqref="E123">
    <cfRule type="containsErrors" dxfId="560" priority="673">
      <formula>ISERROR(E123)</formula>
    </cfRule>
  </conditionalFormatting>
  <conditionalFormatting sqref="E123">
    <cfRule type="expression" dxfId="559" priority="672" stopIfTrue="1">
      <formula>#N/A</formula>
    </cfRule>
  </conditionalFormatting>
  <conditionalFormatting sqref="E123">
    <cfRule type="containsErrors" dxfId="558" priority="671">
      <formula>ISERROR(E123)</formula>
    </cfRule>
  </conditionalFormatting>
  <conditionalFormatting sqref="E121">
    <cfRule type="expression" dxfId="557" priority="682" stopIfTrue="1">
      <formula>#N/A</formula>
    </cfRule>
  </conditionalFormatting>
  <conditionalFormatting sqref="E121">
    <cfRule type="containsErrors" dxfId="556" priority="681">
      <formula>ISERROR(E121)</formula>
    </cfRule>
  </conditionalFormatting>
  <conditionalFormatting sqref="E121">
    <cfRule type="expression" dxfId="555" priority="680" stopIfTrue="1">
      <formula>#N/A</formula>
    </cfRule>
  </conditionalFormatting>
  <conditionalFormatting sqref="E121">
    <cfRule type="containsErrors" dxfId="554" priority="679">
      <formula>ISERROR(E121)</formula>
    </cfRule>
  </conditionalFormatting>
  <conditionalFormatting sqref="E122">
    <cfRule type="expression" dxfId="553" priority="678" stopIfTrue="1">
      <formula>#N/A</formula>
    </cfRule>
  </conditionalFormatting>
  <conditionalFormatting sqref="E122">
    <cfRule type="containsErrors" dxfId="552" priority="677">
      <formula>ISERROR(E122)</formula>
    </cfRule>
  </conditionalFormatting>
  <conditionalFormatting sqref="E122">
    <cfRule type="expression" dxfId="551" priority="676" stopIfTrue="1">
      <formula>#N/A</formula>
    </cfRule>
  </conditionalFormatting>
  <conditionalFormatting sqref="E122">
    <cfRule type="containsErrors" dxfId="550" priority="675">
      <formula>ISERROR(E122)</formula>
    </cfRule>
  </conditionalFormatting>
  <conditionalFormatting sqref="E124">
    <cfRule type="expression" dxfId="549" priority="670" stopIfTrue="1">
      <formula>#N/A</formula>
    </cfRule>
  </conditionalFormatting>
  <conditionalFormatting sqref="E124">
    <cfRule type="containsErrors" dxfId="548" priority="669">
      <formula>ISERROR(E124)</formula>
    </cfRule>
  </conditionalFormatting>
  <conditionalFormatting sqref="E124">
    <cfRule type="expression" dxfId="547" priority="668" stopIfTrue="1">
      <formula>#N/A</formula>
    </cfRule>
  </conditionalFormatting>
  <conditionalFormatting sqref="E124">
    <cfRule type="containsErrors" dxfId="546" priority="667">
      <formula>ISERROR(E124)</formula>
    </cfRule>
  </conditionalFormatting>
  <conditionalFormatting sqref="E127">
    <cfRule type="expression" dxfId="545" priority="658" stopIfTrue="1">
      <formula>#N/A</formula>
    </cfRule>
  </conditionalFormatting>
  <conditionalFormatting sqref="E127">
    <cfRule type="containsErrors" dxfId="544" priority="657">
      <formula>ISERROR(E127)</formula>
    </cfRule>
  </conditionalFormatting>
  <conditionalFormatting sqref="E127">
    <cfRule type="expression" dxfId="543" priority="656" stopIfTrue="1">
      <formula>#N/A</formula>
    </cfRule>
  </conditionalFormatting>
  <conditionalFormatting sqref="E127">
    <cfRule type="containsErrors" dxfId="542" priority="655">
      <formula>ISERROR(E127)</formula>
    </cfRule>
  </conditionalFormatting>
  <conditionalFormatting sqref="E125">
    <cfRule type="expression" dxfId="541" priority="666" stopIfTrue="1">
      <formula>#N/A</formula>
    </cfRule>
  </conditionalFormatting>
  <conditionalFormatting sqref="E125">
    <cfRule type="containsErrors" dxfId="540" priority="665">
      <formula>ISERROR(E125)</formula>
    </cfRule>
  </conditionalFormatting>
  <conditionalFormatting sqref="E125">
    <cfRule type="expression" dxfId="539" priority="664" stopIfTrue="1">
      <formula>#N/A</formula>
    </cfRule>
  </conditionalFormatting>
  <conditionalFormatting sqref="E125">
    <cfRule type="containsErrors" dxfId="538" priority="663">
      <formula>ISERROR(E125)</formula>
    </cfRule>
  </conditionalFormatting>
  <conditionalFormatting sqref="E126">
    <cfRule type="expression" dxfId="537" priority="662" stopIfTrue="1">
      <formula>#N/A</formula>
    </cfRule>
  </conditionalFormatting>
  <conditionalFormatting sqref="E126">
    <cfRule type="containsErrors" dxfId="536" priority="661">
      <formula>ISERROR(E126)</formula>
    </cfRule>
  </conditionalFormatting>
  <conditionalFormatting sqref="E126">
    <cfRule type="expression" dxfId="535" priority="660" stopIfTrue="1">
      <formula>#N/A</formula>
    </cfRule>
  </conditionalFormatting>
  <conditionalFormatting sqref="E126">
    <cfRule type="containsErrors" dxfId="534" priority="659">
      <formula>ISERROR(E126)</formula>
    </cfRule>
  </conditionalFormatting>
  <conditionalFormatting sqref="E128">
    <cfRule type="expression" dxfId="533" priority="654" stopIfTrue="1">
      <formula>#N/A</formula>
    </cfRule>
  </conditionalFormatting>
  <conditionalFormatting sqref="E128">
    <cfRule type="containsErrors" dxfId="532" priority="653">
      <formula>ISERROR(E128)</formula>
    </cfRule>
  </conditionalFormatting>
  <conditionalFormatting sqref="E128">
    <cfRule type="expression" dxfId="531" priority="652" stopIfTrue="1">
      <formula>#N/A</formula>
    </cfRule>
  </conditionalFormatting>
  <conditionalFormatting sqref="E128">
    <cfRule type="containsErrors" dxfId="530" priority="651">
      <formula>ISERROR(E128)</formula>
    </cfRule>
  </conditionalFormatting>
  <conditionalFormatting sqref="E131">
    <cfRule type="expression" dxfId="529" priority="642" stopIfTrue="1">
      <formula>#N/A</formula>
    </cfRule>
  </conditionalFormatting>
  <conditionalFormatting sqref="E131">
    <cfRule type="containsErrors" dxfId="528" priority="641">
      <formula>ISERROR(E131)</formula>
    </cfRule>
  </conditionalFormatting>
  <conditionalFormatting sqref="E131">
    <cfRule type="expression" dxfId="527" priority="640" stopIfTrue="1">
      <formula>#N/A</formula>
    </cfRule>
  </conditionalFormatting>
  <conditionalFormatting sqref="E131">
    <cfRule type="containsErrors" dxfId="526" priority="639">
      <formula>ISERROR(E131)</formula>
    </cfRule>
  </conditionalFormatting>
  <conditionalFormatting sqref="E129">
    <cfRule type="expression" dxfId="525" priority="650" stopIfTrue="1">
      <formula>#N/A</formula>
    </cfRule>
  </conditionalFormatting>
  <conditionalFormatting sqref="E129">
    <cfRule type="containsErrors" dxfId="524" priority="649">
      <formula>ISERROR(E129)</formula>
    </cfRule>
  </conditionalFormatting>
  <conditionalFormatting sqref="E129">
    <cfRule type="expression" dxfId="523" priority="648" stopIfTrue="1">
      <formula>#N/A</formula>
    </cfRule>
  </conditionalFormatting>
  <conditionalFormatting sqref="E129">
    <cfRule type="containsErrors" dxfId="522" priority="647">
      <formula>ISERROR(E129)</formula>
    </cfRule>
  </conditionalFormatting>
  <conditionalFormatting sqref="E130">
    <cfRule type="expression" dxfId="521" priority="646" stopIfTrue="1">
      <formula>#N/A</formula>
    </cfRule>
  </conditionalFormatting>
  <conditionalFormatting sqref="E130">
    <cfRule type="containsErrors" dxfId="520" priority="645">
      <formula>ISERROR(E130)</formula>
    </cfRule>
  </conditionalFormatting>
  <conditionalFormatting sqref="E130">
    <cfRule type="expression" dxfId="519" priority="644" stopIfTrue="1">
      <formula>#N/A</formula>
    </cfRule>
  </conditionalFormatting>
  <conditionalFormatting sqref="E130">
    <cfRule type="containsErrors" dxfId="518" priority="643">
      <formula>ISERROR(E130)</formula>
    </cfRule>
  </conditionalFormatting>
  <conditionalFormatting sqref="E132">
    <cfRule type="expression" dxfId="517" priority="638" stopIfTrue="1">
      <formula>#N/A</formula>
    </cfRule>
  </conditionalFormatting>
  <conditionalFormatting sqref="E132">
    <cfRule type="containsErrors" dxfId="516" priority="637">
      <formula>ISERROR(E132)</formula>
    </cfRule>
  </conditionalFormatting>
  <conditionalFormatting sqref="E132">
    <cfRule type="expression" dxfId="515" priority="636" stopIfTrue="1">
      <formula>#N/A</formula>
    </cfRule>
  </conditionalFormatting>
  <conditionalFormatting sqref="E132">
    <cfRule type="containsErrors" dxfId="514" priority="635">
      <formula>ISERROR(E132)</formula>
    </cfRule>
  </conditionalFormatting>
  <conditionalFormatting sqref="E133">
    <cfRule type="expression" dxfId="513" priority="634" stopIfTrue="1">
      <formula>#N/A</formula>
    </cfRule>
  </conditionalFormatting>
  <conditionalFormatting sqref="E133">
    <cfRule type="containsErrors" dxfId="512" priority="633">
      <formula>ISERROR(E133)</formula>
    </cfRule>
  </conditionalFormatting>
  <conditionalFormatting sqref="E133">
    <cfRule type="expression" dxfId="511" priority="632" stopIfTrue="1">
      <formula>#N/A</formula>
    </cfRule>
  </conditionalFormatting>
  <conditionalFormatting sqref="E133">
    <cfRule type="containsErrors" dxfId="510" priority="631">
      <formula>ISERROR(E133)</formula>
    </cfRule>
  </conditionalFormatting>
  <conditionalFormatting sqref="E134:E138 E140">
    <cfRule type="expression" dxfId="509" priority="630" stopIfTrue="1">
      <formula>#N/A</formula>
    </cfRule>
  </conditionalFormatting>
  <conditionalFormatting sqref="E134:E138 E140">
    <cfRule type="containsErrors" dxfId="508" priority="629">
      <formula>ISERROR(E134)</formula>
    </cfRule>
  </conditionalFormatting>
  <conditionalFormatting sqref="E134:E138 E140">
    <cfRule type="expression" dxfId="507" priority="628" stopIfTrue="1">
      <formula>#N/A</formula>
    </cfRule>
  </conditionalFormatting>
  <conditionalFormatting sqref="E134:E138 E140">
    <cfRule type="containsErrors" dxfId="506" priority="627">
      <formula>ISERROR(E134)</formula>
    </cfRule>
  </conditionalFormatting>
  <conditionalFormatting sqref="F141">
    <cfRule type="expression" dxfId="505" priority="622" stopIfTrue="1">
      <formula>#N/A</formula>
    </cfRule>
  </conditionalFormatting>
  <conditionalFormatting sqref="F141">
    <cfRule type="containsErrors" dxfId="504" priority="621">
      <formula>ISERROR(F141)</formula>
    </cfRule>
  </conditionalFormatting>
  <conditionalFormatting sqref="F141">
    <cfRule type="expression" dxfId="503" priority="620" stopIfTrue="1">
      <formula>#N/A</formula>
    </cfRule>
  </conditionalFormatting>
  <conditionalFormatting sqref="F141">
    <cfRule type="containsErrors" dxfId="502" priority="619">
      <formula>ISERROR(F141)</formula>
    </cfRule>
  </conditionalFormatting>
  <conditionalFormatting sqref="F58:F138 F140">
    <cfRule type="expression" dxfId="501" priority="618" stopIfTrue="1">
      <formula>#N/A</formula>
    </cfRule>
  </conditionalFormatting>
  <conditionalFormatting sqref="F58:F138 F140">
    <cfRule type="containsErrors" dxfId="500" priority="617">
      <formula>ISERROR(F58)</formula>
    </cfRule>
  </conditionalFormatting>
  <conditionalFormatting sqref="F58:F138 F140">
    <cfRule type="expression" dxfId="499" priority="616" stopIfTrue="1">
      <formula>#N/A</formula>
    </cfRule>
  </conditionalFormatting>
  <conditionalFormatting sqref="F58:F138 F140">
    <cfRule type="containsErrors" dxfId="498" priority="615">
      <formula>ISERROR(F58)</formula>
    </cfRule>
  </conditionalFormatting>
  <conditionalFormatting sqref="F117">
    <cfRule type="expression" dxfId="497" priority="610" stopIfTrue="1">
      <formula>#N/A</formula>
    </cfRule>
  </conditionalFormatting>
  <conditionalFormatting sqref="F117">
    <cfRule type="containsErrors" dxfId="496" priority="609">
      <formula>ISERROR(F117)</formula>
    </cfRule>
  </conditionalFormatting>
  <conditionalFormatting sqref="F116">
    <cfRule type="expression" dxfId="495" priority="614" stopIfTrue="1">
      <formula>#N/A</formula>
    </cfRule>
  </conditionalFormatting>
  <conditionalFormatting sqref="F116">
    <cfRule type="containsErrors" dxfId="494" priority="613">
      <formula>ISERROR(F116)</formula>
    </cfRule>
  </conditionalFormatting>
  <conditionalFormatting sqref="F116">
    <cfRule type="expression" dxfId="493" priority="612" stopIfTrue="1">
      <formula>#N/A</formula>
    </cfRule>
  </conditionalFormatting>
  <conditionalFormatting sqref="F116">
    <cfRule type="containsErrors" dxfId="492" priority="611">
      <formula>ISERROR(F116)</formula>
    </cfRule>
  </conditionalFormatting>
  <conditionalFormatting sqref="F119">
    <cfRule type="expression" dxfId="491" priority="602" stopIfTrue="1">
      <formula>#N/A</formula>
    </cfRule>
  </conditionalFormatting>
  <conditionalFormatting sqref="F119">
    <cfRule type="containsErrors" dxfId="490" priority="601">
      <formula>ISERROR(F119)</formula>
    </cfRule>
  </conditionalFormatting>
  <conditionalFormatting sqref="F119">
    <cfRule type="expression" dxfId="489" priority="600" stopIfTrue="1">
      <formula>#N/A</formula>
    </cfRule>
  </conditionalFormatting>
  <conditionalFormatting sqref="F119">
    <cfRule type="containsErrors" dxfId="488" priority="599">
      <formula>ISERROR(F119)</formula>
    </cfRule>
  </conditionalFormatting>
  <conditionalFormatting sqref="F117">
    <cfRule type="expression" dxfId="487" priority="608" stopIfTrue="1">
      <formula>#N/A</formula>
    </cfRule>
  </conditionalFormatting>
  <conditionalFormatting sqref="F117">
    <cfRule type="containsErrors" dxfId="486" priority="607">
      <formula>ISERROR(F117)</formula>
    </cfRule>
  </conditionalFormatting>
  <conditionalFormatting sqref="F118">
    <cfRule type="expression" dxfId="485" priority="606" stopIfTrue="1">
      <formula>#N/A</formula>
    </cfRule>
  </conditionalFormatting>
  <conditionalFormatting sqref="F118">
    <cfRule type="containsErrors" dxfId="484" priority="605">
      <formula>ISERROR(F118)</formula>
    </cfRule>
  </conditionalFormatting>
  <conditionalFormatting sqref="F118">
    <cfRule type="expression" dxfId="483" priority="604" stopIfTrue="1">
      <formula>#N/A</formula>
    </cfRule>
  </conditionalFormatting>
  <conditionalFormatting sqref="F118">
    <cfRule type="containsErrors" dxfId="482" priority="603">
      <formula>ISERROR(F118)</formula>
    </cfRule>
  </conditionalFormatting>
  <conditionalFormatting sqref="F120">
    <cfRule type="expression" dxfId="481" priority="598" stopIfTrue="1">
      <formula>#N/A</formula>
    </cfRule>
  </conditionalFormatting>
  <conditionalFormatting sqref="F120">
    <cfRule type="containsErrors" dxfId="480" priority="597">
      <formula>ISERROR(F120)</formula>
    </cfRule>
  </conditionalFormatting>
  <conditionalFormatting sqref="F120">
    <cfRule type="expression" dxfId="479" priority="596" stopIfTrue="1">
      <formula>#N/A</formula>
    </cfRule>
  </conditionalFormatting>
  <conditionalFormatting sqref="F120">
    <cfRule type="containsErrors" dxfId="478" priority="595">
      <formula>ISERROR(F120)</formula>
    </cfRule>
  </conditionalFormatting>
  <conditionalFormatting sqref="F123">
    <cfRule type="expression" dxfId="477" priority="586" stopIfTrue="1">
      <formula>#N/A</formula>
    </cfRule>
  </conditionalFormatting>
  <conditionalFormatting sqref="F123">
    <cfRule type="containsErrors" dxfId="476" priority="585">
      <formula>ISERROR(F123)</formula>
    </cfRule>
  </conditionalFormatting>
  <conditionalFormatting sqref="F123">
    <cfRule type="expression" dxfId="475" priority="584" stopIfTrue="1">
      <formula>#N/A</formula>
    </cfRule>
  </conditionalFormatting>
  <conditionalFormatting sqref="F123">
    <cfRule type="containsErrors" dxfId="474" priority="583">
      <formula>ISERROR(F123)</formula>
    </cfRule>
  </conditionalFormatting>
  <conditionalFormatting sqref="F121">
    <cfRule type="expression" dxfId="473" priority="594" stopIfTrue="1">
      <formula>#N/A</formula>
    </cfRule>
  </conditionalFormatting>
  <conditionalFormatting sqref="F121">
    <cfRule type="containsErrors" dxfId="472" priority="593">
      <formula>ISERROR(F121)</formula>
    </cfRule>
  </conditionalFormatting>
  <conditionalFormatting sqref="F121">
    <cfRule type="expression" dxfId="471" priority="592" stopIfTrue="1">
      <formula>#N/A</formula>
    </cfRule>
  </conditionalFormatting>
  <conditionalFormatting sqref="F121">
    <cfRule type="containsErrors" dxfId="470" priority="591">
      <formula>ISERROR(F121)</formula>
    </cfRule>
  </conditionalFormatting>
  <conditionalFormatting sqref="F122">
    <cfRule type="expression" dxfId="469" priority="590" stopIfTrue="1">
      <formula>#N/A</formula>
    </cfRule>
  </conditionalFormatting>
  <conditionalFormatting sqref="F122">
    <cfRule type="containsErrors" dxfId="468" priority="589">
      <formula>ISERROR(F122)</formula>
    </cfRule>
  </conditionalFormatting>
  <conditionalFormatting sqref="F122">
    <cfRule type="expression" dxfId="467" priority="588" stopIfTrue="1">
      <formula>#N/A</formula>
    </cfRule>
  </conditionalFormatting>
  <conditionalFormatting sqref="F122">
    <cfRule type="containsErrors" dxfId="466" priority="587">
      <formula>ISERROR(F122)</formula>
    </cfRule>
  </conditionalFormatting>
  <conditionalFormatting sqref="F124">
    <cfRule type="expression" dxfId="465" priority="582" stopIfTrue="1">
      <formula>#N/A</formula>
    </cfRule>
  </conditionalFormatting>
  <conditionalFormatting sqref="F124">
    <cfRule type="containsErrors" dxfId="464" priority="581">
      <formula>ISERROR(F124)</formula>
    </cfRule>
  </conditionalFormatting>
  <conditionalFormatting sqref="F124">
    <cfRule type="expression" dxfId="463" priority="580" stopIfTrue="1">
      <formula>#N/A</formula>
    </cfRule>
  </conditionalFormatting>
  <conditionalFormatting sqref="F124">
    <cfRule type="containsErrors" dxfId="462" priority="579">
      <formula>ISERROR(F124)</formula>
    </cfRule>
  </conditionalFormatting>
  <conditionalFormatting sqref="F127">
    <cfRule type="expression" dxfId="461" priority="570" stopIfTrue="1">
      <formula>#N/A</formula>
    </cfRule>
  </conditionalFormatting>
  <conditionalFormatting sqref="F127">
    <cfRule type="containsErrors" dxfId="460" priority="569">
      <formula>ISERROR(F127)</formula>
    </cfRule>
  </conditionalFormatting>
  <conditionalFormatting sqref="F127">
    <cfRule type="expression" dxfId="459" priority="568" stopIfTrue="1">
      <formula>#N/A</formula>
    </cfRule>
  </conditionalFormatting>
  <conditionalFormatting sqref="F127">
    <cfRule type="containsErrors" dxfId="458" priority="567">
      <formula>ISERROR(F127)</formula>
    </cfRule>
  </conditionalFormatting>
  <conditionalFormatting sqref="F125">
    <cfRule type="expression" dxfId="457" priority="578" stopIfTrue="1">
      <formula>#N/A</formula>
    </cfRule>
  </conditionalFormatting>
  <conditionalFormatting sqref="F125">
    <cfRule type="containsErrors" dxfId="456" priority="577">
      <formula>ISERROR(F125)</formula>
    </cfRule>
  </conditionalFormatting>
  <conditionalFormatting sqref="F125">
    <cfRule type="expression" dxfId="455" priority="576" stopIfTrue="1">
      <formula>#N/A</formula>
    </cfRule>
  </conditionalFormatting>
  <conditionalFormatting sqref="F125">
    <cfRule type="containsErrors" dxfId="454" priority="575">
      <formula>ISERROR(F125)</formula>
    </cfRule>
  </conditionalFormatting>
  <conditionalFormatting sqref="F126">
    <cfRule type="expression" dxfId="453" priority="574" stopIfTrue="1">
      <formula>#N/A</formula>
    </cfRule>
  </conditionalFormatting>
  <conditionalFormatting sqref="F126">
    <cfRule type="containsErrors" dxfId="452" priority="573">
      <formula>ISERROR(F126)</formula>
    </cfRule>
  </conditionalFormatting>
  <conditionalFormatting sqref="F126">
    <cfRule type="expression" dxfId="451" priority="572" stopIfTrue="1">
      <formula>#N/A</formula>
    </cfRule>
  </conditionalFormatting>
  <conditionalFormatting sqref="F126">
    <cfRule type="containsErrors" dxfId="450" priority="571">
      <formula>ISERROR(F126)</formula>
    </cfRule>
  </conditionalFormatting>
  <conditionalFormatting sqref="F128">
    <cfRule type="expression" dxfId="449" priority="566" stopIfTrue="1">
      <formula>#N/A</formula>
    </cfRule>
  </conditionalFormatting>
  <conditionalFormatting sqref="F128">
    <cfRule type="containsErrors" dxfId="448" priority="565">
      <formula>ISERROR(F128)</formula>
    </cfRule>
  </conditionalFormatting>
  <conditionalFormatting sqref="F128">
    <cfRule type="expression" dxfId="447" priority="564" stopIfTrue="1">
      <formula>#N/A</formula>
    </cfRule>
  </conditionalFormatting>
  <conditionalFormatting sqref="F128">
    <cfRule type="containsErrors" dxfId="446" priority="563">
      <formula>ISERROR(F128)</formula>
    </cfRule>
  </conditionalFormatting>
  <conditionalFormatting sqref="F131">
    <cfRule type="expression" dxfId="445" priority="554" stopIfTrue="1">
      <formula>#N/A</formula>
    </cfRule>
  </conditionalFormatting>
  <conditionalFormatting sqref="F131">
    <cfRule type="containsErrors" dxfId="444" priority="553">
      <formula>ISERROR(F131)</formula>
    </cfRule>
  </conditionalFormatting>
  <conditionalFormatting sqref="F131">
    <cfRule type="expression" dxfId="443" priority="552" stopIfTrue="1">
      <formula>#N/A</formula>
    </cfRule>
  </conditionalFormatting>
  <conditionalFormatting sqref="F131">
    <cfRule type="containsErrors" dxfId="442" priority="551">
      <formula>ISERROR(F131)</formula>
    </cfRule>
  </conditionalFormatting>
  <conditionalFormatting sqref="F129">
    <cfRule type="expression" dxfId="441" priority="562" stopIfTrue="1">
      <formula>#N/A</formula>
    </cfRule>
  </conditionalFormatting>
  <conditionalFormatting sqref="F129">
    <cfRule type="containsErrors" dxfId="440" priority="561">
      <formula>ISERROR(F129)</formula>
    </cfRule>
  </conditionalFormatting>
  <conditionalFormatting sqref="F129">
    <cfRule type="expression" dxfId="439" priority="560" stopIfTrue="1">
      <formula>#N/A</formula>
    </cfRule>
  </conditionalFormatting>
  <conditionalFormatting sqref="F129">
    <cfRule type="containsErrors" dxfId="438" priority="559">
      <formula>ISERROR(F129)</formula>
    </cfRule>
  </conditionalFormatting>
  <conditionalFormatting sqref="F130">
    <cfRule type="expression" dxfId="437" priority="558" stopIfTrue="1">
      <formula>#N/A</formula>
    </cfRule>
  </conditionalFormatting>
  <conditionalFormatting sqref="F130">
    <cfRule type="containsErrors" dxfId="436" priority="557">
      <formula>ISERROR(F130)</formula>
    </cfRule>
  </conditionalFormatting>
  <conditionalFormatting sqref="F130">
    <cfRule type="expression" dxfId="435" priority="556" stopIfTrue="1">
      <formula>#N/A</formula>
    </cfRule>
  </conditionalFormatting>
  <conditionalFormatting sqref="F130">
    <cfRule type="containsErrors" dxfId="434" priority="555">
      <formula>ISERROR(F130)</formula>
    </cfRule>
  </conditionalFormatting>
  <conditionalFormatting sqref="F132">
    <cfRule type="expression" dxfId="433" priority="550" stopIfTrue="1">
      <formula>#N/A</formula>
    </cfRule>
  </conditionalFormatting>
  <conditionalFormatting sqref="F132">
    <cfRule type="containsErrors" dxfId="432" priority="549">
      <formula>ISERROR(F132)</formula>
    </cfRule>
  </conditionalFormatting>
  <conditionalFormatting sqref="F132">
    <cfRule type="expression" dxfId="431" priority="548" stopIfTrue="1">
      <formula>#N/A</formula>
    </cfRule>
  </conditionalFormatting>
  <conditionalFormatting sqref="F132">
    <cfRule type="containsErrors" dxfId="430" priority="547">
      <formula>ISERROR(F132)</formula>
    </cfRule>
  </conditionalFormatting>
  <conditionalFormatting sqref="F133">
    <cfRule type="expression" dxfId="429" priority="546" stopIfTrue="1">
      <formula>#N/A</formula>
    </cfRule>
  </conditionalFormatting>
  <conditionalFormatting sqref="F133">
    <cfRule type="containsErrors" dxfId="428" priority="545">
      <formula>ISERROR(F133)</formula>
    </cfRule>
  </conditionalFormatting>
  <conditionalFormatting sqref="F133">
    <cfRule type="expression" dxfId="427" priority="544" stopIfTrue="1">
      <formula>#N/A</formula>
    </cfRule>
  </conditionalFormatting>
  <conditionalFormatting sqref="F133">
    <cfRule type="containsErrors" dxfId="426" priority="543">
      <formula>ISERROR(F133)</formula>
    </cfRule>
  </conditionalFormatting>
  <conditionalFormatting sqref="F134:F138 F140">
    <cfRule type="expression" dxfId="425" priority="542" stopIfTrue="1">
      <formula>#N/A</formula>
    </cfRule>
  </conditionalFormatting>
  <conditionalFormatting sqref="F134:F138 F140">
    <cfRule type="containsErrors" dxfId="424" priority="541">
      <formula>ISERROR(F134)</formula>
    </cfRule>
  </conditionalFormatting>
  <conditionalFormatting sqref="F134:F138 F140">
    <cfRule type="expression" dxfId="423" priority="540" stopIfTrue="1">
      <formula>#N/A</formula>
    </cfRule>
  </conditionalFormatting>
  <conditionalFormatting sqref="F134:F138 F140">
    <cfRule type="containsErrors" dxfId="422" priority="539">
      <formula>ISERROR(F134)</formula>
    </cfRule>
  </conditionalFormatting>
  <conditionalFormatting sqref="E142:E143">
    <cfRule type="expression" dxfId="421" priority="534" stopIfTrue="1">
      <formula>#N/A</formula>
    </cfRule>
  </conditionalFormatting>
  <conditionalFormatting sqref="E142:E143">
    <cfRule type="containsErrors" dxfId="420" priority="533">
      <formula>ISERROR(E142)</formula>
    </cfRule>
  </conditionalFormatting>
  <conditionalFormatting sqref="E142:E143">
    <cfRule type="expression" dxfId="419" priority="532" stopIfTrue="1">
      <formula>#N/A</formula>
    </cfRule>
  </conditionalFormatting>
  <conditionalFormatting sqref="E142:E143">
    <cfRule type="containsErrors" dxfId="418" priority="531">
      <formula>ISERROR(E142)</formula>
    </cfRule>
  </conditionalFormatting>
  <conditionalFormatting sqref="E142:E143">
    <cfRule type="expression" dxfId="417" priority="530" stopIfTrue="1">
      <formula>#N/A</formula>
    </cfRule>
  </conditionalFormatting>
  <conditionalFormatting sqref="E142:E143">
    <cfRule type="containsErrors" dxfId="416" priority="529">
      <formula>ISERROR(E142)</formula>
    </cfRule>
  </conditionalFormatting>
  <conditionalFormatting sqref="E142:E143">
    <cfRule type="expression" dxfId="415" priority="528" stopIfTrue="1">
      <formula>#N/A</formula>
    </cfRule>
  </conditionalFormatting>
  <conditionalFormatting sqref="E142:E143">
    <cfRule type="containsErrors" dxfId="414" priority="527">
      <formula>ISERROR(E142)</formula>
    </cfRule>
  </conditionalFormatting>
  <conditionalFormatting sqref="F142:F143">
    <cfRule type="expression" dxfId="413" priority="526" stopIfTrue="1">
      <formula>#N/A</formula>
    </cfRule>
  </conditionalFormatting>
  <conditionalFormatting sqref="F142:F143">
    <cfRule type="containsErrors" dxfId="412" priority="525">
      <formula>ISERROR(F142)</formula>
    </cfRule>
  </conditionalFormatting>
  <conditionalFormatting sqref="F142:F143">
    <cfRule type="expression" dxfId="411" priority="524" stopIfTrue="1">
      <formula>#N/A</formula>
    </cfRule>
  </conditionalFormatting>
  <conditionalFormatting sqref="F142:F143">
    <cfRule type="containsErrors" dxfId="410" priority="523">
      <formula>ISERROR(F142)</formula>
    </cfRule>
  </conditionalFormatting>
  <conditionalFormatting sqref="F142:F143">
    <cfRule type="expression" dxfId="409" priority="522" stopIfTrue="1">
      <formula>#N/A</formula>
    </cfRule>
  </conditionalFormatting>
  <conditionalFormatting sqref="F142:F143">
    <cfRule type="containsErrors" dxfId="408" priority="521">
      <formula>ISERROR(F142)</formula>
    </cfRule>
  </conditionalFormatting>
  <conditionalFormatting sqref="F142:F143">
    <cfRule type="expression" dxfId="407" priority="520" stopIfTrue="1">
      <formula>#N/A</formula>
    </cfRule>
  </conditionalFormatting>
  <conditionalFormatting sqref="F142:F143">
    <cfRule type="containsErrors" dxfId="406" priority="519">
      <formula>ISERROR(F142)</formula>
    </cfRule>
  </conditionalFormatting>
  <conditionalFormatting sqref="O144:U144">
    <cfRule type="expression" dxfId="405" priority="514" stopIfTrue="1">
      <formula>#N/A</formula>
    </cfRule>
  </conditionalFormatting>
  <conditionalFormatting sqref="O144:U144">
    <cfRule type="containsErrors" dxfId="404" priority="513">
      <formula>ISERROR(O144)</formula>
    </cfRule>
  </conditionalFormatting>
  <conditionalFormatting sqref="O144:U144">
    <cfRule type="expression" dxfId="403" priority="512" stopIfTrue="1">
      <formula>#N/A</formula>
    </cfRule>
  </conditionalFormatting>
  <conditionalFormatting sqref="O144:U144">
    <cfRule type="containsErrors" dxfId="402" priority="511">
      <formula>ISERROR(O144)</formula>
    </cfRule>
  </conditionalFormatting>
  <conditionalFormatting sqref="E144:K144">
    <cfRule type="expression" dxfId="401" priority="518" stopIfTrue="1">
      <formula>#N/A</formula>
    </cfRule>
  </conditionalFormatting>
  <conditionalFormatting sqref="E144:K144">
    <cfRule type="containsErrors" dxfId="400" priority="517">
      <formula>ISERROR(E144)</formula>
    </cfRule>
  </conditionalFormatting>
  <conditionalFormatting sqref="E144:K144">
    <cfRule type="expression" dxfId="399" priority="516" stopIfTrue="1">
      <formula>#N/A</formula>
    </cfRule>
  </conditionalFormatting>
  <conditionalFormatting sqref="E144:K144">
    <cfRule type="containsErrors" dxfId="398" priority="515">
      <formula>ISERROR(E144)</formula>
    </cfRule>
  </conditionalFormatting>
  <conditionalFormatting sqref="Q38:Q39">
    <cfRule type="expression" dxfId="397" priority="480" stopIfTrue="1">
      <formula>#N/A</formula>
    </cfRule>
  </conditionalFormatting>
  <conditionalFormatting sqref="Q38:Q39">
    <cfRule type="containsErrors" dxfId="396" priority="479">
      <formula>ISERROR(Q38)</formula>
    </cfRule>
  </conditionalFormatting>
  <conditionalFormatting sqref="Q38:Q39">
    <cfRule type="expression" dxfId="395" priority="478" stopIfTrue="1">
      <formula>#N/A</formula>
    </cfRule>
  </conditionalFormatting>
  <conditionalFormatting sqref="Q38:Q39">
    <cfRule type="containsErrors" dxfId="394" priority="477">
      <formula>ISERROR(Q38)</formula>
    </cfRule>
  </conditionalFormatting>
  <conditionalFormatting sqref="S38:S39">
    <cfRule type="expression" dxfId="393" priority="476" stopIfTrue="1">
      <formula>#N/A</formula>
    </cfRule>
  </conditionalFormatting>
  <conditionalFormatting sqref="S38:S39">
    <cfRule type="containsErrors" dxfId="392" priority="475">
      <formula>ISERROR(S38)</formula>
    </cfRule>
  </conditionalFormatting>
  <conditionalFormatting sqref="S38:S39">
    <cfRule type="expression" dxfId="391" priority="474" stopIfTrue="1">
      <formula>#N/A</formula>
    </cfRule>
  </conditionalFormatting>
  <conditionalFormatting sqref="S38:S39">
    <cfRule type="containsErrors" dxfId="390" priority="473">
      <formula>ISERROR(S38)</formula>
    </cfRule>
  </conditionalFormatting>
  <conditionalFormatting sqref="U38:U39">
    <cfRule type="expression" dxfId="389" priority="472" stopIfTrue="1">
      <formula>#N/A</formula>
    </cfRule>
  </conditionalFormatting>
  <conditionalFormatting sqref="U38:U39">
    <cfRule type="containsErrors" dxfId="388" priority="471">
      <formula>ISERROR(U38)</formula>
    </cfRule>
  </conditionalFormatting>
  <conditionalFormatting sqref="U38:U39">
    <cfRule type="expression" dxfId="387" priority="470" stopIfTrue="1">
      <formula>#N/A</formula>
    </cfRule>
  </conditionalFormatting>
  <conditionalFormatting sqref="U38:U39">
    <cfRule type="containsErrors" dxfId="386" priority="469">
      <formula>ISERROR(U38)</formula>
    </cfRule>
  </conditionalFormatting>
  <conditionalFormatting sqref="E36 J36:K36">
    <cfRule type="expression" dxfId="385" priority="468" stopIfTrue="1">
      <formula>#N/A</formula>
    </cfRule>
  </conditionalFormatting>
  <conditionalFormatting sqref="E36 J36:K36">
    <cfRule type="containsErrors" dxfId="384" priority="467">
      <formula>ISERROR(E36)</formula>
    </cfRule>
  </conditionalFormatting>
  <conditionalFormatting sqref="E36 J36:K36">
    <cfRule type="expression" dxfId="383" priority="466" stopIfTrue="1">
      <formula>#N/A</formula>
    </cfRule>
  </conditionalFormatting>
  <conditionalFormatting sqref="E36 J36:K36">
    <cfRule type="containsErrors" dxfId="382" priority="465">
      <formula>ISERROR(E36)</formula>
    </cfRule>
  </conditionalFormatting>
  <conditionalFormatting sqref="O36 T36:U36">
    <cfRule type="expression" dxfId="381" priority="464" stopIfTrue="1">
      <formula>#N/A</formula>
    </cfRule>
  </conditionalFormatting>
  <conditionalFormatting sqref="O36 T36:U36">
    <cfRule type="containsErrors" dxfId="380" priority="463">
      <formula>ISERROR(O36)</formula>
    </cfRule>
  </conditionalFormatting>
  <conditionalFormatting sqref="O36 T36:U36">
    <cfRule type="expression" dxfId="379" priority="462" stopIfTrue="1">
      <formula>#N/A</formula>
    </cfRule>
  </conditionalFormatting>
  <conditionalFormatting sqref="O36 T36:U36">
    <cfRule type="containsErrors" dxfId="378" priority="461">
      <formula>ISERROR(O36)</formula>
    </cfRule>
  </conditionalFormatting>
  <conditionalFormatting sqref="E56 J56:K56">
    <cfRule type="expression" dxfId="377" priority="460" stopIfTrue="1">
      <formula>#N/A</formula>
    </cfRule>
  </conditionalFormatting>
  <conditionalFormatting sqref="E56 J56:K56">
    <cfRule type="containsErrors" dxfId="376" priority="459">
      <formula>ISERROR(E56)</formula>
    </cfRule>
  </conditionalFormatting>
  <conditionalFormatting sqref="E56 J56:K56">
    <cfRule type="expression" dxfId="375" priority="458" stopIfTrue="1">
      <formula>#N/A</formula>
    </cfRule>
  </conditionalFormatting>
  <conditionalFormatting sqref="E56 J56:K56">
    <cfRule type="containsErrors" dxfId="374" priority="457">
      <formula>ISERROR(E56)</formula>
    </cfRule>
  </conditionalFormatting>
  <conditionalFormatting sqref="H58:H138 H140">
    <cfRule type="expression" dxfId="373" priority="456" stopIfTrue="1">
      <formula>#N/A</formula>
    </cfRule>
  </conditionalFormatting>
  <conditionalFormatting sqref="H58:H138 H140">
    <cfRule type="containsErrors" dxfId="372" priority="455">
      <formula>ISERROR(H58)</formula>
    </cfRule>
  </conditionalFormatting>
  <conditionalFormatting sqref="H58:H138 H140">
    <cfRule type="expression" dxfId="371" priority="454" stopIfTrue="1">
      <formula>#N/A</formula>
    </cfRule>
  </conditionalFormatting>
  <conditionalFormatting sqref="H58:H138 H140">
    <cfRule type="containsErrors" dxfId="370" priority="453">
      <formula>ISERROR(H58)</formula>
    </cfRule>
  </conditionalFormatting>
  <conditionalFormatting sqref="H117">
    <cfRule type="expression" dxfId="369" priority="448" stopIfTrue="1">
      <formula>#N/A</formula>
    </cfRule>
  </conditionalFormatting>
  <conditionalFormatting sqref="H117">
    <cfRule type="containsErrors" dxfId="368" priority="447">
      <formula>ISERROR(H117)</formula>
    </cfRule>
  </conditionalFormatting>
  <conditionalFormatting sqref="H116">
    <cfRule type="expression" dxfId="367" priority="452" stopIfTrue="1">
      <formula>#N/A</formula>
    </cfRule>
  </conditionalFormatting>
  <conditionalFormatting sqref="H116">
    <cfRule type="containsErrors" dxfId="366" priority="451">
      <formula>ISERROR(H116)</formula>
    </cfRule>
  </conditionalFormatting>
  <conditionalFormatting sqref="H116">
    <cfRule type="expression" dxfId="365" priority="450" stopIfTrue="1">
      <formula>#N/A</formula>
    </cfRule>
  </conditionalFormatting>
  <conditionalFormatting sqref="H116">
    <cfRule type="containsErrors" dxfId="364" priority="449">
      <formula>ISERROR(H116)</formula>
    </cfRule>
  </conditionalFormatting>
  <conditionalFormatting sqref="H119">
    <cfRule type="expression" dxfId="363" priority="440" stopIfTrue="1">
      <formula>#N/A</formula>
    </cfRule>
  </conditionalFormatting>
  <conditionalFormatting sqref="H119">
    <cfRule type="containsErrors" dxfId="362" priority="439">
      <formula>ISERROR(H119)</formula>
    </cfRule>
  </conditionalFormatting>
  <conditionalFormatting sqref="H119">
    <cfRule type="expression" dxfId="361" priority="438" stopIfTrue="1">
      <formula>#N/A</formula>
    </cfRule>
  </conditionalFormatting>
  <conditionalFormatting sqref="H119">
    <cfRule type="containsErrors" dxfId="360" priority="437">
      <formula>ISERROR(H119)</formula>
    </cfRule>
  </conditionalFormatting>
  <conditionalFormatting sqref="H117">
    <cfRule type="expression" dxfId="359" priority="446" stopIfTrue="1">
      <formula>#N/A</formula>
    </cfRule>
  </conditionalFormatting>
  <conditionalFormatting sqref="H117">
    <cfRule type="containsErrors" dxfId="358" priority="445">
      <formula>ISERROR(H117)</formula>
    </cfRule>
  </conditionalFormatting>
  <conditionalFormatting sqref="H118">
    <cfRule type="expression" dxfId="357" priority="444" stopIfTrue="1">
      <formula>#N/A</formula>
    </cfRule>
  </conditionalFormatting>
  <conditionalFormatting sqref="H118">
    <cfRule type="containsErrors" dxfId="356" priority="443">
      <formula>ISERROR(H118)</formula>
    </cfRule>
  </conditionalFormatting>
  <conditionalFormatting sqref="H118">
    <cfRule type="expression" dxfId="355" priority="442" stopIfTrue="1">
      <formula>#N/A</formula>
    </cfRule>
  </conditionalFormatting>
  <conditionalFormatting sqref="H118">
    <cfRule type="containsErrors" dxfId="354" priority="441">
      <formula>ISERROR(H118)</formula>
    </cfRule>
  </conditionalFormatting>
  <conditionalFormatting sqref="H120">
    <cfRule type="expression" dxfId="353" priority="436" stopIfTrue="1">
      <formula>#N/A</formula>
    </cfRule>
  </conditionalFormatting>
  <conditionalFormatting sqref="H120">
    <cfRule type="containsErrors" dxfId="352" priority="435">
      <formula>ISERROR(H120)</formula>
    </cfRule>
  </conditionalFormatting>
  <conditionalFormatting sqref="H120">
    <cfRule type="expression" dxfId="351" priority="434" stopIfTrue="1">
      <formula>#N/A</formula>
    </cfRule>
  </conditionalFormatting>
  <conditionalFormatting sqref="H120">
    <cfRule type="containsErrors" dxfId="350" priority="433">
      <formula>ISERROR(H120)</formula>
    </cfRule>
  </conditionalFormatting>
  <conditionalFormatting sqref="H123">
    <cfRule type="expression" dxfId="349" priority="424" stopIfTrue="1">
      <formula>#N/A</formula>
    </cfRule>
  </conditionalFormatting>
  <conditionalFormatting sqref="H123">
    <cfRule type="containsErrors" dxfId="348" priority="423">
      <formula>ISERROR(H123)</formula>
    </cfRule>
  </conditionalFormatting>
  <conditionalFormatting sqref="H123">
    <cfRule type="expression" dxfId="347" priority="422" stopIfTrue="1">
      <formula>#N/A</formula>
    </cfRule>
  </conditionalFormatting>
  <conditionalFormatting sqref="H123">
    <cfRule type="containsErrors" dxfId="346" priority="421">
      <formula>ISERROR(H123)</formula>
    </cfRule>
  </conditionalFormatting>
  <conditionalFormatting sqref="H121">
    <cfRule type="expression" dxfId="345" priority="432" stopIfTrue="1">
      <formula>#N/A</formula>
    </cfRule>
  </conditionalFormatting>
  <conditionalFormatting sqref="H121">
    <cfRule type="containsErrors" dxfId="344" priority="431">
      <formula>ISERROR(H121)</formula>
    </cfRule>
  </conditionalFormatting>
  <conditionalFormatting sqref="H121">
    <cfRule type="expression" dxfId="343" priority="430" stopIfTrue="1">
      <formula>#N/A</formula>
    </cfRule>
  </conditionalFormatting>
  <conditionalFormatting sqref="H121">
    <cfRule type="containsErrors" dxfId="342" priority="429">
      <formula>ISERROR(H121)</formula>
    </cfRule>
  </conditionalFormatting>
  <conditionalFormatting sqref="H122">
    <cfRule type="expression" dxfId="341" priority="428" stopIfTrue="1">
      <formula>#N/A</formula>
    </cfRule>
  </conditionalFormatting>
  <conditionalFormatting sqref="H122">
    <cfRule type="containsErrors" dxfId="340" priority="427">
      <formula>ISERROR(H122)</formula>
    </cfRule>
  </conditionalFormatting>
  <conditionalFormatting sqref="H122">
    <cfRule type="expression" dxfId="339" priority="426" stopIfTrue="1">
      <formula>#N/A</formula>
    </cfRule>
  </conditionalFormatting>
  <conditionalFormatting sqref="H122">
    <cfRule type="containsErrors" dxfId="338" priority="425">
      <formula>ISERROR(H122)</formula>
    </cfRule>
  </conditionalFormatting>
  <conditionalFormatting sqref="H124">
    <cfRule type="expression" dxfId="337" priority="420" stopIfTrue="1">
      <formula>#N/A</formula>
    </cfRule>
  </conditionalFormatting>
  <conditionalFormatting sqref="H124">
    <cfRule type="containsErrors" dxfId="336" priority="419">
      <formula>ISERROR(H124)</formula>
    </cfRule>
  </conditionalFormatting>
  <conditionalFormatting sqref="H124">
    <cfRule type="expression" dxfId="335" priority="418" stopIfTrue="1">
      <formula>#N/A</formula>
    </cfRule>
  </conditionalFormatting>
  <conditionalFormatting sqref="H124">
    <cfRule type="containsErrors" dxfId="334" priority="417">
      <formula>ISERROR(H124)</formula>
    </cfRule>
  </conditionalFormatting>
  <conditionalFormatting sqref="H127">
    <cfRule type="expression" dxfId="333" priority="408" stopIfTrue="1">
      <formula>#N/A</formula>
    </cfRule>
  </conditionalFormatting>
  <conditionalFormatting sqref="H127">
    <cfRule type="containsErrors" dxfId="332" priority="407">
      <formula>ISERROR(H127)</formula>
    </cfRule>
  </conditionalFormatting>
  <conditionalFormatting sqref="H127">
    <cfRule type="expression" dxfId="331" priority="406" stopIfTrue="1">
      <formula>#N/A</formula>
    </cfRule>
  </conditionalFormatting>
  <conditionalFormatting sqref="H127">
    <cfRule type="containsErrors" dxfId="330" priority="405">
      <formula>ISERROR(H127)</formula>
    </cfRule>
  </conditionalFormatting>
  <conditionalFormatting sqref="H125">
    <cfRule type="expression" dxfId="329" priority="416" stopIfTrue="1">
      <formula>#N/A</formula>
    </cfRule>
  </conditionalFormatting>
  <conditionalFormatting sqref="H125">
    <cfRule type="containsErrors" dxfId="328" priority="415">
      <formula>ISERROR(H125)</formula>
    </cfRule>
  </conditionalFormatting>
  <conditionalFormatting sqref="H125">
    <cfRule type="expression" dxfId="327" priority="414" stopIfTrue="1">
      <formula>#N/A</formula>
    </cfRule>
  </conditionalFormatting>
  <conditionalFormatting sqref="H125">
    <cfRule type="containsErrors" dxfId="326" priority="413">
      <formula>ISERROR(H125)</formula>
    </cfRule>
  </conditionalFormatting>
  <conditionalFormatting sqref="H126">
    <cfRule type="expression" dxfId="325" priority="412" stopIfTrue="1">
      <formula>#N/A</formula>
    </cfRule>
  </conditionalFormatting>
  <conditionalFormatting sqref="H126">
    <cfRule type="containsErrors" dxfId="324" priority="411">
      <formula>ISERROR(H126)</formula>
    </cfRule>
  </conditionalFormatting>
  <conditionalFormatting sqref="H126">
    <cfRule type="expression" dxfId="323" priority="410" stopIfTrue="1">
      <formula>#N/A</formula>
    </cfRule>
  </conditionalFormatting>
  <conditionalFormatting sqref="H126">
    <cfRule type="containsErrors" dxfId="322" priority="409">
      <formula>ISERROR(H126)</formula>
    </cfRule>
  </conditionalFormatting>
  <conditionalFormatting sqref="H128">
    <cfRule type="expression" dxfId="321" priority="404" stopIfTrue="1">
      <formula>#N/A</formula>
    </cfRule>
  </conditionalFormatting>
  <conditionalFormatting sqref="H128">
    <cfRule type="containsErrors" dxfId="320" priority="403">
      <formula>ISERROR(H128)</formula>
    </cfRule>
  </conditionalFormatting>
  <conditionalFormatting sqref="H128">
    <cfRule type="expression" dxfId="319" priority="402" stopIfTrue="1">
      <formula>#N/A</formula>
    </cfRule>
  </conditionalFormatting>
  <conditionalFormatting sqref="H128">
    <cfRule type="containsErrors" dxfId="318" priority="401">
      <formula>ISERROR(H128)</formula>
    </cfRule>
  </conditionalFormatting>
  <conditionalFormatting sqref="H131">
    <cfRule type="expression" dxfId="317" priority="392" stopIfTrue="1">
      <formula>#N/A</formula>
    </cfRule>
  </conditionalFormatting>
  <conditionalFormatting sqref="H131">
    <cfRule type="containsErrors" dxfId="316" priority="391">
      <formula>ISERROR(H131)</formula>
    </cfRule>
  </conditionalFormatting>
  <conditionalFormatting sqref="H131">
    <cfRule type="expression" dxfId="315" priority="390" stopIfTrue="1">
      <formula>#N/A</formula>
    </cfRule>
  </conditionalFormatting>
  <conditionalFormatting sqref="H131">
    <cfRule type="containsErrors" dxfId="314" priority="389">
      <formula>ISERROR(H131)</formula>
    </cfRule>
  </conditionalFormatting>
  <conditionalFormatting sqref="H129">
    <cfRule type="expression" dxfId="313" priority="400" stopIfTrue="1">
      <formula>#N/A</formula>
    </cfRule>
  </conditionalFormatting>
  <conditionalFormatting sqref="H129">
    <cfRule type="containsErrors" dxfId="312" priority="399">
      <formula>ISERROR(H129)</formula>
    </cfRule>
  </conditionalFormatting>
  <conditionalFormatting sqref="H129">
    <cfRule type="expression" dxfId="311" priority="398" stopIfTrue="1">
      <formula>#N/A</formula>
    </cfRule>
  </conditionalFormatting>
  <conditionalFormatting sqref="H129">
    <cfRule type="containsErrors" dxfId="310" priority="397">
      <formula>ISERROR(H129)</formula>
    </cfRule>
  </conditionalFormatting>
  <conditionalFormatting sqref="H130">
    <cfRule type="expression" dxfId="309" priority="396" stopIfTrue="1">
      <formula>#N/A</formula>
    </cfRule>
  </conditionalFormatting>
  <conditionalFormatting sqref="H130">
    <cfRule type="containsErrors" dxfId="308" priority="395">
      <formula>ISERROR(H130)</formula>
    </cfRule>
  </conditionalFormatting>
  <conditionalFormatting sqref="H130">
    <cfRule type="expression" dxfId="307" priority="394" stopIfTrue="1">
      <formula>#N/A</formula>
    </cfRule>
  </conditionalFormatting>
  <conditionalFormatting sqref="H130">
    <cfRule type="containsErrors" dxfId="306" priority="393">
      <formula>ISERROR(H130)</formula>
    </cfRule>
  </conditionalFormatting>
  <conditionalFormatting sqref="H132">
    <cfRule type="expression" dxfId="305" priority="388" stopIfTrue="1">
      <formula>#N/A</formula>
    </cfRule>
  </conditionalFormatting>
  <conditionalFormatting sqref="H132">
    <cfRule type="containsErrors" dxfId="304" priority="387">
      <formula>ISERROR(H132)</formula>
    </cfRule>
  </conditionalFormatting>
  <conditionalFormatting sqref="H132">
    <cfRule type="expression" dxfId="303" priority="386" stopIfTrue="1">
      <formula>#N/A</formula>
    </cfRule>
  </conditionalFormatting>
  <conditionalFormatting sqref="H132">
    <cfRule type="containsErrors" dxfId="302" priority="385">
      <formula>ISERROR(H132)</formula>
    </cfRule>
  </conditionalFormatting>
  <conditionalFormatting sqref="H133">
    <cfRule type="expression" dxfId="301" priority="384" stopIfTrue="1">
      <formula>#N/A</formula>
    </cfRule>
  </conditionalFormatting>
  <conditionalFormatting sqref="H133">
    <cfRule type="containsErrors" dxfId="300" priority="383">
      <formula>ISERROR(H133)</formula>
    </cfRule>
  </conditionalFormatting>
  <conditionalFormatting sqref="H133">
    <cfRule type="expression" dxfId="299" priority="382" stopIfTrue="1">
      <formula>#N/A</formula>
    </cfRule>
  </conditionalFormatting>
  <conditionalFormatting sqref="H133">
    <cfRule type="containsErrors" dxfId="298" priority="381">
      <formula>ISERROR(H133)</formula>
    </cfRule>
  </conditionalFormatting>
  <conditionalFormatting sqref="H134:H138 H140">
    <cfRule type="expression" dxfId="297" priority="380" stopIfTrue="1">
      <formula>#N/A</formula>
    </cfRule>
  </conditionalFormatting>
  <conditionalFormatting sqref="H134:H138 H140">
    <cfRule type="containsErrors" dxfId="296" priority="379">
      <formula>ISERROR(H134)</formula>
    </cfRule>
  </conditionalFormatting>
  <conditionalFormatting sqref="H134:H138 H140">
    <cfRule type="expression" dxfId="295" priority="378" stopIfTrue="1">
      <formula>#N/A</formula>
    </cfRule>
  </conditionalFormatting>
  <conditionalFormatting sqref="H134:H138 H140">
    <cfRule type="containsErrors" dxfId="294" priority="377">
      <formula>ISERROR(H134)</formula>
    </cfRule>
  </conditionalFormatting>
  <conditionalFormatting sqref="J58:J138 J140">
    <cfRule type="expression" dxfId="293" priority="372" stopIfTrue="1">
      <formula>#N/A</formula>
    </cfRule>
  </conditionalFormatting>
  <conditionalFormatting sqref="J58:J138 J140">
    <cfRule type="containsErrors" dxfId="292" priority="371">
      <formula>ISERROR(J58)</formula>
    </cfRule>
  </conditionalFormatting>
  <conditionalFormatting sqref="J58:J138 J140">
    <cfRule type="expression" dxfId="291" priority="370" stopIfTrue="1">
      <formula>#N/A</formula>
    </cfRule>
  </conditionalFormatting>
  <conditionalFormatting sqref="J58:J138 J140">
    <cfRule type="containsErrors" dxfId="290" priority="369">
      <formula>ISERROR(J58)</formula>
    </cfRule>
  </conditionalFormatting>
  <conditionalFormatting sqref="J117">
    <cfRule type="expression" dxfId="289" priority="364" stopIfTrue="1">
      <formula>#N/A</formula>
    </cfRule>
  </conditionalFormatting>
  <conditionalFormatting sqref="J117">
    <cfRule type="containsErrors" dxfId="288" priority="363">
      <formula>ISERROR(J117)</formula>
    </cfRule>
  </conditionalFormatting>
  <conditionalFormatting sqref="J116">
    <cfRule type="expression" dxfId="287" priority="368" stopIfTrue="1">
      <formula>#N/A</formula>
    </cfRule>
  </conditionalFormatting>
  <conditionalFormatting sqref="J116">
    <cfRule type="containsErrors" dxfId="286" priority="367">
      <formula>ISERROR(J116)</formula>
    </cfRule>
  </conditionalFormatting>
  <conditionalFormatting sqref="J116">
    <cfRule type="expression" dxfId="285" priority="366" stopIfTrue="1">
      <formula>#N/A</formula>
    </cfRule>
  </conditionalFormatting>
  <conditionalFormatting sqref="J116">
    <cfRule type="containsErrors" dxfId="284" priority="365">
      <formula>ISERROR(J116)</formula>
    </cfRule>
  </conditionalFormatting>
  <conditionalFormatting sqref="J119">
    <cfRule type="expression" dxfId="283" priority="356" stopIfTrue="1">
      <formula>#N/A</formula>
    </cfRule>
  </conditionalFormatting>
  <conditionalFormatting sqref="J119">
    <cfRule type="containsErrors" dxfId="282" priority="355">
      <formula>ISERROR(J119)</formula>
    </cfRule>
  </conditionalFormatting>
  <conditionalFormatting sqref="J119">
    <cfRule type="expression" dxfId="281" priority="354" stopIfTrue="1">
      <formula>#N/A</formula>
    </cfRule>
  </conditionalFormatting>
  <conditionalFormatting sqref="J119">
    <cfRule type="containsErrors" dxfId="280" priority="353">
      <formula>ISERROR(J119)</formula>
    </cfRule>
  </conditionalFormatting>
  <conditionalFormatting sqref="J117">
    <cfRule type="expression" dxfId="279" priority="362" stopIfTrue="1">
      <formula>#N/A</formula>
    </cfRule>
  </conditionalFormatting>
  <conditionalFormatting sqref="J117">
    <cfRule type="containsErrors" dxfId="278" priority="361">
      <formula>ISERROR(J117)</formula>
    </cfRule>
  </conditionalFormatting>
  <conditionalFormatting sqref="J118">
    <cfRule type="expression" dxfId="277" priority="360" stopIfTrue="1">
      <formula>#N/A</formula>
    </cfRule>
  </conditionalFormatting>
  <conditionalFormatting sqref="J118">
    <cfRule type="containsErrors" dxfId="276" priority="359">
      <formula>ISERROR(J118)</formula>
    </cfRule>
  </conditionalFormatting>
  <conditionalFormatting sqref="J118">
    <cfRule type="expression" dxfId="275" priority="358" stopIfTrue="1">
      <formula>#N/A</formula>
    </cfRule>
  </conditionalFormatting>
  <conditionalFormatting sqref="J118">
    <cfRule type="containsErrors" dxfId="274" priority="357">
      <formula>ISERROR(J118)</formula>
    </cfRule>
  </conditionalFormatting>
  <conditionalFormatting sqref="J120">
    <cfRule type="expression" dxfId="273" priority="352" stopIfTrue="1">
      <formula>#N/A</formula>
    </cfRule>
  </conditionalFormatting>
  <conditionalFormatting sqref="J120">
    <cfRule type="containsErrors" dxfId="272" priority="351">
      <formula>ISERROR(J120)</formula>
    </cfRule>
  </conditionalFormatting>
  <conditionalFormatting sqref="J120">
    <cfRule type="expression" dxfId="271" priority="350" stopIfTrue="1">
      <formula>#N/A</formula>
    </cfRule>
  </conditionalFormatting>
  <conditionalFormatting sqref="J120">
    <cfRule type="containsErrors" dxfId="270" priority="349">
      <formula>ISERROR(J120)</formula>
    </cfRule>
  </conditionalFormatting>
  <conditionalFormatting sqref="J123">
    <cfRule type="expression" dxfId="269" priority="340" stopIfTrue="1">
      <formula>#N/A</formula>
    </cfRule>
  </conditionalFormatting>
  <conditionalFormatting sqref="J123">
    <cfRule type="containsErrors" dxfId="268" priority="339">
      <formula>ISERROR(J123)</formula>
    </cfRule>
  </conditionalFormatting>
  <conditionalFormatting sqref="J123">
    <cfRule type="expression" dxfId="267" priority="338" stopIfTrue="1">
      <formula>#N/A</formula>
    </cfRule>
  </conditionalFormatting>
  <conditionalFormatting sqref="J123">
    <cfRule type="containsErrors" dxfId="266" priority="337">
      <formula>ISERROR(J123)</formula>
    </cfRule>
  </conditionalFormatting>
  <conditionalFormatting sqref="J121">
    <cfRule type="expression" dxfId="265" priority="348" stopIfTrue="1">
      <formula>#N/A</formula>
    </cfRule>
  </conditionalFormatting>
  <conditionalFormatting sqref="J121">
    <cfRule type="containsErrors" dxfId="264" priority="347">
      <formula>ISERROR(J121)</formula>
    </cfRule>
  </conditionalFormatting>
  <conditionalFormatting sqref="J121">
    <cfRule type="expression" dxfId="263" priority="346" stopIfTrue="1">
      <formula>#N/A</formula>
    </cfRule>
  </conditionalFormatting>
  <conditionalFormatting sqref="J121">
    <cfRule type="containsErrors" dxfId="262" priority="345">
      <formula>ISERROR(J121)</formula>
    </cfRule>
  </conditionalFormatting>
  <conditionalFormatting sqref="J122">
    <cfRule type="expression" dxfId="261" priority="344" stopIfTrue="1">
      <formula>#N/A</formula>
    </cfRule>
  </conditionalFormatting>
  <conditionalFormatting sqref="J122">
    <cfRule type="containsErrors" dxfId="260" priority="343">
      <formula>ISERROR(J122)</formula>
    </cfRule>
  </conditionalFormatting>
  <conditionalFormatting sqref="J122">
    <cfRule type="expression" dxfId="259" priority="342" stopIfTrue="1">
      <formula>#N/A</formula>
    </cfRule>
  </conditionalFormatting>
  <conditionalFormatting sqref="J122">
    <cfRule type="containsErrors" dxfId="258" priority="341">
      <formula>ISERROR(J122)</formula>
    </cfRule>
  </conditionalFormatting>
  <conditionalFormatting sqref="J124">
    <cfRule type="expression" dxfId="257" priority="336" stopIfTrue="1">
      <formula>#N/A</formula>
    </cfRule>
  </conditionalFormatting>
  <conditionalFormatting sqref="J124">
    <cfRule type="containsErrors" dxfId="256" priority="335">
      <formula>ISERROR(J124)</formula>
    </cfRule>
  </conditionalFormatting>
  <conditionalFormatting sqref="J124">
    <cfRule type="expression" dxfId="255" priority="334" stopIfTrue="1">
      <formula>#N/A</formula>
    </cfRule>
  </conditionalFormatting>
  <conditionalFormatting sqref="J124">
    <cfRule type="containsErrors" dxfId="254" priority="333">
      <formula>ISERROR(J124)</formula>
    </cfRule>
  </conditionalFormatting>
  <conditionalFormatting sqref="J127">
    <cfRule type="expression" dxfId="253" priority="324" stopIfTrue="1">
      <formula>#N/A</formula>
    </cfRule>
  </conditionalFormatting>
  <conditionalFormatting sqref="J127">
    <cfRule type="containsErrors" dxfId="252" priority="323">
      <formula>ISERROR(J127)</formula>
    </cfRule>
  </conditionalFormatting>
  <conditionalFormatting sqref="J127">
    <cfRule type="expression" dxfId="251" priority="322" stopIfTrue="1">
      <formula>#N/A</formula>
    </cfRule>
  </conditionalFormatting>
  <conditionalFormatting sqref="J127">
    <cfRule type="containsErrors" dxfId="250" priority="321">
      <formula>ISERROR(J127)</formula>
    </cfRule>
  </conditionalFormatting>
  <conditionalFormatting sqref="J125">
    <cfRule type="expression" dxfId="249" priority="332" stopIfTrue="1">
      <formula>#N/A</formula>
    </cfRule>
  </conditionalFormatting>
  <conditionalFormatting sqref="J125">
    <cfRule type="containsErrors" dxfId="248" priority="331">
      <formula>ISERROR(J125)</formula>
    </cfRule>
  </conditionalFormatting>
  <conditionalFormatting sqref="J125">
    <cfRule type="expression" dxfId="247" priority="330" stopIfTrue="1">
      <formula>#N/A</formula>
    </cfRule>
  </conditionalFormatting>
  <conditionalFormatting sqref="J125">
    <cfRule type="containsErrors" dxfId="246" priority="329">
      <formula>ISERROR(J125)</formula>
    </cfRule>
  </conditionalFormatting>
  <conditionalFormatting sqref="J126">
    <cfRule type="expression" dxfId="245" priority="328" stopIfTrue="1">
      <formula>#N/A</formula>
    </cfRule>
  </conditionalFormatting>
  <conditionalFormatting sqref="J126">
    <cfRule type="containsErrors" dxfId="244" priority="327">
      <formula>ISERROR(J126)</formula>
    </cfRule>
  </conditionalFormatting>
  <conditionalFormatting sqref="J126">
    <cfRule type="expression" dxfId="243" priority="326" stopIfTrue="1">
      <formula>#N/A</formula>
    </cfRule>
  </conditionalFormatting>
  <conditionalFormatting sqref="J126">
    <cfRule type="containsErrors" dxfId="242" priority="325">
      <formula>ISERROR(J126)</formula>
    </cfRule>
  </conditionalFormatting>
  <conditionalFormatting sqref="J128">
    <cfRule type="expression" dxfId="241" priority="320" stopIfTrue="1">
      <formula>#N/A</formula>
    </cfRule>
  </conditionalFormatting>
  <conditionalFormatting sqref="J128">
    <cfRule type="containsErrors" dxfId="240" priority="319">
      <formula>ISERROR(J128)</formula>
    </cfRule>
  </conditionalFormatting>
  <conditionalFormatting sqref="J128">
    <cfRule type="expression" dxfId="239" priority="318" stopIfTrue="1">
      <formula>#N/A</formula>
    </cfRule>
  </conditionalFormatting>
  <conditionalFormatting sqref="J128">
    <cfRule type="containsErrors" dxfId="238" priority="317">
      <formula>ISERROR(J128)</formula>
    </cfRule>
  </conditionalFormatting>
  <conditionalFormatting sqref="J131">
    <cfRule type="expression" dxfId="237" priority="308" stopIfTrue="1">
      <formula>#N/A</formula>
    </cfRule>
  </conditionalFormatting>
  <conditionalFormatting sqref="J131">
    <cfRule type="containsErrors" dxfId="236" priority="307">
      <formula>ISERROR(J131)</formula>
    </cfRule>
  </conditionalFormatting>
  <conditionalFormatting sqref="J131">
    <cfRule type="expression" dxfId="235" priority="306" stopIfTrue="1">
      <formula>#N/A</formula>
    </cfRule>
  </conditionalFormatting>
  <conditionalFormatting sqref="J131">
    <cfRule type="containsErrors" dxfId="234" priority="305">
      <formula>ISERROR(J131)</formula>
    </cfRule>
  </conditionalFormatting>
  <conditionalFormatting sqref="J129">
    <cfRule type="expression" dxfId="233" priority="316" stopIfTrue="1">
      <formula>#N/A</formula>
    </cfRule>
  </conditionalFormatting>
  <conditionalFormatting sqref="J129">
    <cfRule type="containsErrors" dxfId="232" priority="315">
      <formula>ISERROR(J129)</formula>
    </cfRule>
  </conditionalFormatting>
  <conditionalFormatting sqref="J129">
    <cfRule type="expression" dxfId="231" priority="314" stopIfTrue="1">
      <formula>#N/A</formula>
    </cfRule>
  </conditionalFormatting>
  <conditionalFormatting sqref="J129">
    <cfRule type="containsErrors" dxfId="230" priority="313">
      <formula>ISERROR(J129)</formula>
    </cfRule>
  </conditionalFormatting>
  <conditionalFormatting sqref="J130">
    <cfRule type="expression" dxfId="229" priority="312" stopIfTrue="1">
      <formula>#N/A</formula>
    </cfRule>
  </conditionalFormatting>
  <conditionalFormatting sqref="J130">
    <cfRule type="containsErrors" dxfId="228" priority="311">
      <formula>ISERROR(J130)</formula>
    </cfRule>
  </conditionalFormatting>
  <conditionalFormatting sqref="J130">
    <cfRule type="expression" dxfId="227" priority="310" stopIfTrue="1">
      <formula>#N/A</formula>
    </cfRule>
  </conditionalFormatting>
  <conditionalFormatting sqref="J130">
    <cfRule type="containsErrors" dxfId="226" priority="309">
      <formula>ISERROR(J130)</formula>
    </cfRule>
  </conditionalFormatting>
  <conditionalFormatting sqref="J132">
    <cfRule type="expression" dxfId="225" priority="304" stopIfTrue="1">
      <formula>#N/A</formula>
    </cfRule>
  </conditionalFormatting>
  <conditionalFormatting sqref="J132">
    <cfRule type="containsErrors" dxfId="224" priority="303">
      <formula>ISERROR(J132)</formula>
    </cfRule>
  </conditionalFormatting>
  <conditionalFormatting sqref="J132">
    <cfRule type="expression" dxfId="223" priority="302" stopIfTrue="1">
      <formula>#N/A</formula>
    </cfRule>
  </conditionalFormatting>
  <conditionalFormatting sqref="J132">
    <cfRule type="containsErrors" dxfId="222" priority="301">
      <formula>ISERROR(J132)</formula>
    </cfRule>
  </conditionalFormatting>
  <conditionalFormatting sqref="J133">
    <cfRule type="expression" dxfId="221" priority="300" stopIfTrue="1">
      <formula>#N/A</formula>
    </cfRule>
  </conditionalFormatting>
  <conditionalFormatting sqref="J133">
    <cfRule type="containsErrors" dxfId="220" priority="299">
      <formula>ISERROR(J133)</formula>
    </cfRule>
  </conditionalFormatting>
  <conditionalFormatting sqref="J133">
    <cfRule type="expression" dxfId="219" priority="298" stopIfTrue="1">
      <formula>#N/A</formula>
    </cfRule>
  </conditionalFormatting>
  <conditionalFormatting sqref="J133">
    <cfRule type="containsErrors" dxfId="218" priority="297">
      <formula>ISERROR(J133)</formula>
    </cfRule>
  </conditionalFormatting>
  <conditionalFormatting sqref="J134:J138 J140">
    <cfRule type="expression" dxfId="217" priority="296" stopIfTrue="1">
      <formula>#N/A</formula>
    </cfRule>
  </conditionalFormatting>
  <conditionalFormatting sqref="J134:J138 J140">
    <cfRule type="containsErrors" dxfId="216" priority="295">
      <formula>ISERROR(J134)</formula>
    </cfRule>
  </conditionalFormatting>
  <conditionalFormatting sqref="J134:J138 J140">
    <cfRule type="expression" dxfId="215" priority="294" stopIfTrue="1">
      <formula>#N/A</formula>
    </cfRule>
  </conditionalFormatting>
  <conditionalFormatting sqref="J134:J138 J140">
    <cfRule type="containsErrors" dxfId="214" priority="293">
      <formula>ISERROR(J134)</formula>
    </cfRule>
  </conditionalFormatting>
  <conditionalFormatting sqref="L58:L138 L140">
    <cfRule type="expression" dxfId="213" priority="288" stopIfTrue="1">
      <formula>#N/A</formula>
    </cfRule>
  </conditionalFormatting>
  <conditionalFormatting sqref="L58:L138 L140">
    <cfRule type="containsErrors" dxfId="212" priority="287">
      <formula>ISERROR(L58)</formula>
    </cfRule>
  </conditionalFormatting>
  <conditionalFormatting sqref="L58:L138 L140">
    <cfRule type="expression" dxfId="211" priority="286" stopIfTrue="1">
      <formula>#N/A</formula>
    </cfRule>
  </conditionalFormatting>
  <conditionalFormatting sqref="L58:L138 L140">
    <cfRule type="containsErrors" dxfId="210" priority="285">
      <formula>ISERROR(L58)</formula>
    </cfRule>
  </conditionalFormatting>
  <conditionalFormatting sqref="L117">
    <cfRule type="expression" dxfId="209" priority="280" stopIfTrue="1">
      <formula>#N/A</formula>
    </cfRule>
  </conditionalFormatting>
  <conditionalFormatting sqref="L117">
    <cfRule type="containsErrors" dxfId="208" priority="279">
      <formula>ISERROR(L117)</formula>
    </cfRule>
  </conditionalFormatting>
  <conditionalFormatting sqref="L116">
    <cfRule type="expression" dxfId="207" priority="284" stopIfTrue="1">
      <formula>#N/A</formula>
    </cfRule>
  </conditionalFormatting>
  <conditionalFormatting sqref="L116">
    <cfRule type="containsErrors" dxfId="206" priority="283">
      <formula>ISERROR(L116)</formula>
    </cfRule>
  </conditionalFormatting>
  <conditionalFormatting sqref="L116">
    <cfRule type="expression" dxfId="205" priority="282" stopIfTrue="1">
      <formula>#N/A</formula>
    </cfRule>
  </conditionalFormatting>
  <conditionalFormatting sqref="L116">
    <cfRule type="containsErrors" dxfId="204" priority="281">
      <formula>ISERROR(L116)</formula>
    </cfRule>
  </conditionalFormatting>
  <conditionalFormatting sqref="L119">
    <cfRule type="expression" dxfId="203" priority="272" stopIfTrue="1">
      <formula>#N/A</formula>
    </cfRule>
  </conditionalFormatting>
  <conditionalFormatting sqref="L119">
    <cfRule type="containsErrors" dxfId="202" priority="271">
      <formula>ISERROR(L119)</formula>
    </cfRule>
  </conditionalFormatting>
  <conditionalFormatting sqref="L119">
    <cfRule type="expression" dxfId="201" priority="270" stopIfTrue="1">
      <formula>#N/A</formula>
    </cfRule>
  </conditionalFormatting>
  <conditionalFormatting sqref="L119">
    <cfRule type="containsErrors" dxfId="200" priority="269">
      <formula>ISERROR(L119)</formula>
    </cfRule>
  </conditionalFormatting>
  <conditionalFormatting sqref="L117">
    <cfRule type="expression" dxfId="199" priority="278" stopIfTrue="1">
      <formula>#N/A</formula>
    </cfRule>
  </conditionalFormatting>
  <conditionalFormatting sqref="L117">
    <cfRule type="containsErrors" dxfId="198" priority="277">
      <formula>ISERROR(L117)</formula>
    </cfRule>
  </conditionalFormatting>
  <conditionalFormatting sqref="L118">
    <cfRule type="expression" dxfId="197" priority="276" stopIfTrue="1">
      <formula>#N/A</formula>
    </cfRule>
  </conditionalFormatting>
  <conditionalFormatting sqref="L118">
    <cfRule type="containsErrors" dxfId="196" priority="275">
      <formula>ISERROR(L118)</formula>
    </cfRule>
  </conditionalFormatting>
  <conditionalFormatting sqref="L118">
    <cfRule type="expression" dxfId="195" priority="274" stopIfTrue="1">
      <formula>#N/A</formula>
    </cfRule>
  </conditionalFormatting>
  <conditionalFormatting sqref="L118">
    <cfRule type="containsErrors" dxfId="194" priority="273">
      <formula>ISERROR(L118)</formula>
    </cfRule>
  </conditionalFormatting>
  <conditionalFormatting sqref="L120">
    <cfRule type="expression" dxfId="193" priority="268" stopIfTrue="1">
      <formula>#N/A</formula>
    </cfRule>
  </conditionalFormatting>
  <conditionalFormatting sqref="L120">
    <cfRule type="containsErrors" dxfId="192" priority="267">
      <formula>ISERROR(L120)</formula>
    </cfRule>
  </conditionalFormatting>
  <conditionalFormatting sqref="L120">
    <cfRule type="expression" dxfId="191" priority="266" stopIfTrue="1">
      <formula>#N/A</formula>
    </cfRule>
  </conditionalFormatting>
  <conditionalFormatting sqref="L120">
    <cfRule type="containsErrors" dxfId="190" priority="265">
      <formula>ISERROR(L120)</formula>
    </cfRule>
  </conditionalFormatting>
  <conditionalFormatting sqref="L123">
    <cfRule type="expression" dxfId="189" priority="256" stopIfTrue="1">
      <formula>#N/A</formula>
    </cfRule>
  </conditionalFormatting>
  <conditionalFormatting sqref="L123">
    <cfRule type="containsErrors" dxfId="188" priority="255">
      <formula>ISERROR(L123)</formula>
    </cfRule>
  </conditionalFormatting>
  <conditionalFormatting sqref="L123">
    <cfRule type="expression" dxfId="187" priority="254" stopIfTrue="1">
      <formula>#N/A</formula>
    </cfRule>
  </conditionalFormatting>
  <conditionalFormatting sqref="L123">
    <cfRule type="containsErrors" dxfId="186" priority="253">
      <formula>ISERROR(L123)</formula>
    </cfRule>
  </conditionalFormatting>
  <conditionalFormatting sqref="L121">
    <cfRule type="expression" dxfId="185" priority="264" stopIfTrue="1">
      <formula>#N/A</formula>
    </cfRule>
  </conditionalFormatting>
  <conditionalFormatting sqref="L121">
    <cfRule type="containsErrors" dxfId="184" priority="263">
      <formula>ISERROR(L121)</formula>
    </cfRule>
  </conditionalFormatting>
  <conditionalFormatting sqref="L121">
    <cfRule type="expression" dxfId="183" priority="262" stopIfTrue="1">
      <formula>#N/A</formula>
    </cfRule>
  </conditionalFormatting>
  <conditionalFormatting sqref="L121">
    <cfRule type="containsErrors" dxfId="182" priority="261">
      <formula>ISERROR(L121)</formula>
    </cfRule>
  </conditionalFormatting>
  <conditionalFormatting sqref="L122">
    <cfRule type="expression" dxfId="181" priority="260" stopIfTrue="1">
      <formula>#N/A</formula>
    </cfRule>
  </conditionalFormatting>
  <conditionalFormatting sqref="L122">
    <cfRule type="containsErrors" dxfId="180" priority="259">
      <formula>ISERROR(L122)</formula>
    </cfRule>
  </conditionalFormatting>
  <conditionalFormatting sqref="L122">
    <cfRule type="expression" dxfId="179" priority="258" stopIfTrue="1">
      <formula>#N/A</formula>
    </cfRule>
  </conditionalFormatting>
  <conditionalFormatting sqref="L122">
    <cfRule type="containsErrors" dxfId="178" priority="257">
      <formula>ISERROR(L122)</formula>
    </cfRule>
  </conditionalFormatting>
  <conditionalFormatting sqref="L124">
    <cfRule type="expression" dxfId="177" priority="252" stopIfTrue="1">
      <formula>#N/A</formula>
    </cfRule>
  </conditionalFormatting>
  <conditionalFormatting sqref="L124">
    <cfRule type="containsErrors" dxfId="176" priority="251">
      <formula>ISERROR(L124)</formula>
    </cfRule>
  </conditionalFormatting>
  <conditionalFormatting sqref="L124">
    <cfRule type="expression" dxfId="175" priority="250" stopIfTrue="1">
      <formula>#N/A</formula>
    </cfRule>
  </conditionalFormatting>
  <conditionalFormatting sqref="L124">
    <cfRule type="containsErrors" dxfId="174" priority="249">
      <formula>ISERROR(L124)</formula>
    </cfRule>
  </conditionalFormatting>
  <conditionalFormatting sqref="L127">
    <cfRule type="expression" dxfId="173" priority="240" stopIfTrue="1">
      <formula>#N/A</formula>
    </cfRule>
  </conditionalFormatting>
  <conditionalFormatting sqref="L127">
    <cfRule type="containsErrors" dxfId="172" priority="239">
      <formula>ISERROR(L127)</formula>
    </cfRule>
  </conditionalFormatting>
  <conditionalFormatting sqref="L127">
    <cfRule type="expression" dxfId="171" priority="238" stopIfTrue="1">
      <formula>#N/A</formula>
    </cfRule>
  </conditionalFormatting>
  <conditionalFormatting sqref="L127">
    <cfRule type="containsErrors" dxfId="170" priority="237">
      <formula>ISERROR(L127)</formula>
    </cfRule>
  </conditionalFormatting>
  <conditionalFormatting sqref="L125">
    <cfRule type="expression" dxfId="169" priority="248" stopIfTrue="1">
      <formula>#N/A</formula>
    </cfRule>
  </conditionalFormatting>
  <conditionalFormatting sqref="L125">
    <cfRule type="containsErrors" dxfId="168" priority="247">
      <formula>ISERROR(L125)</formula>
    </cfRule>
  </conditionalFormatting>
  <conditionalFormatting sqref="L125">
    <cfRule type="expression" dxfId="167" priority="246" stopIfTrue="1">
      <formula>#N/A</formula>
    </cfRule>
  </conditionalFormatting>
  <conditionalFormatting sqref="L125">
    <cfRule type="containsErrors" dxfId="166" priority="245">
      <formula>ISERROR(L125)</formula>
    </cfRule>
  </conditionalFormatting>
  <conditionalFormatting sqref="L126">
    <cfRule type="expression" dxfId="165" priority="244" stopIfTrue="1">
      <formula>#N/A</formula>
    </cfRule>
  </conditionalFormatting>
  <conditionalFormatting sqref="L126">
    <cfRule type="containsErrors" dxfId="164" priority="243">
      <formula>ISERROR(L126)</formula>
    </cfRule>
  </conditionalFormatting>
  <conditionalFormatting sqref="L126">
    <cfRule type="expression" dxfId="163" priority="242" stopIfTrue="1">
      <formula>#N/A</formula>
    </cfRule>
  </conditionalFormatting>
  <conditionalFormatting sqref="L126">
    <cfRule type="containsErrors" dxfId="162" priority="241">
      <formula>ISERROR(L126)</formula>
    </cfRule>
  </conditionalFormatting>
  <conditionalFormatting sqref="L128">
    <cfRule type="expression" dxfId="161" priority="236" stopIfTrue="1">
      <formula>#N/A</formula>
    </cfRule>
  </conditionalFormatting>
  <conditionalFormatting sqref="L128">
    <cfRule type="containsErrors" dxfId="160" priority="235">
      <formula>ISERROR(L128)</formula>
    </cfRule>
  </conditionalFormatting>
  <conditionalFormatting sqref="L128">
    <cfRule type="expression" dxfId="159" priority="234" stopIfTrue="1">
      <formula>#N/A</formula>
    </cfRule>
  </conditionalFormatting>
  <conditionalFormatting sqref="L128">
    <cfRule type="containsErrors" dxfId="158" priority="233">
      <formula>ISERROR(L128)</formula>
    </cfRule>
  </conditionalFormatting>
  <conditionalFormatting sqref="L131">
    <cfRule type="expression" dxfId="157" priority="224" stopIfTrue="1">
      <formula>#N/A</formula>
    </cfRule>
  </conditionalFormatting>
  <conditionalFormatting sqref="L131">
    <cfRule type="containsErrors" dxfId="156" priority="223">
      <formula>ISERROR(L131)</formula>
    </cfRule>
  </conditionalFormatting>
  <conditionalFormatting sqref="L131">
    <cfRule type="expression" dxfId="155" priority="222" stopIfTrue="1">
      <formula>#N/A</formula>
    </cfRule>
  </conditionalFormatting>
  <conditionalFormatting sqref="L131">
    <cfRule type="containsErrors" dxfId="154" priority="221">
      <formula>ISERROR(L131)</formula>
    </cfRule>
  </conditionalFormatting>
  <conditionalFormatting sqref="L129">
    <cfRule type="expression" dxfId="153" priority="232" stopIfTrue="1">
      <formula>#N/A</formula>
    </cfRule>
  </conditionalFormatting>
  <conditionalFormatting sqref="L129">
    <cfRule type="containsErrors" dxfId="152" priority="231">
      <formula>ISERROR(L129)</formula>
    </cfRule>
  </conditionalFormatting>
  <conditionalFormatting sqref="L129">
    <cfRule type="expression" dxfId="151" priority="230" stopIfTrue="1">
      <formula>#N/A</formula>
    </cfRule>
  </conditionalFormatting>
  <conditionalFormatting sqref="L129">
    <cfRule type="containsErrors" dxfId="150" priority="229">
      <formula>ISERROR(L129)</formula>
    </cfRule>
  </conditionalFormatting>
  <conditionalFormatting sqref="L130">
    <cfRule type="expression" dxfId="149" priority="228" stopIfTrue="1">
      <formula>#N/A</formula>
    </cfRule>
  </conditionalFormatting>
  <conditionalFormatting sqref="L130">
    <cfRule type="containsErrors" dxfId="148" priority="227">
      <formula>ISERROR(L130)</formula>
    </cfRule>
  </conditionalFormatting>
  <conditionalFormatting sqref="L130">
    <cfRule type="expression" dxfId="147" priority="226" stopIfTrue="1">
      <formula>#N/A</formula>
    </cfRule>
  </conditionalFormatting>
  <conditionalFormatting sqref="L130">
    <cfRule type="containsErrors" dxfId="146" priority="225">
      <formula>ISERROR(L130)</formula>
    </cfRule>
  </conditionalFormatting>
  <conditionalFormatting sqref="L132">
    <cfRule type="expression" dxfId="145" priority="220" stopIfTrue="1">
      <formula>#N/A</formula>
    </cfRule>
  </conditionalFormatting>
  <conditionalFormatting sqref="L132">
    <cfRule type="containsErrors" dxfId="144" priority="219">
      <formula>ISERROR(L132)</formula>
    </cfRule>
  </conditionalFormatting>
  <conditionalFormatting sqref="L132">
    <cfRule type="expression" dxfId="143" priority="218" stopIfTrue="1">
      <formula>#N/A</formula>
    </cfRule>
  </conditionalFormatting>
  <conditionalFormatting sqref="L132">
    <cfRule type="containsErrors" dxfId="142" priority="217">
      <formula>ISERROR(L132)</formula>
    </cfRule>
  </conditionalFormatting>
  <conditionalFormatting sqref="L133">
    <cfRule type="expression" dxfId="141" priority="216" stopIfTrue="1">
      <formula>#N/A</formula>
    </cfRule>
  </conditionalFormatting>
  <conditionalFormatting sqref="L133">
    <cfRule type="containsErrors" dxfId="140" priority="215">
      <formula>ISERROR(L133)</formula>
    </cfRule>
  </conditionalFormatting>
  <conditionalFormatting sqref="L133">
    <cfRule type="expression" dxfId="139" priority="214" stopIfTrue="1">
      <formula>#N/A</formula>
    </cfRule>
  </conditionalFormatting>
  <conditionalFormatting sqref="L133">
    <cfRule type="containsErrors" dxfId="138" priority="213">
      <formula>ISERROR(L133)</formula>
    </cfRule>
  </conditionalFormatting>
  <conditionalFormatting sqref="L134:L138 L140">
    <cfRule type="expression" dxfId="137" priority="212" stopIfTrue="1">
      <formula>#N/A</formula>
    </cfRule>
  </conditionalFormatting>
  <conditionalFormatting sqref="L134:L138 L140">
    <cfRule type="containsErrors" dxfId="136" priority="211">
      <formula>ISERROR(L134)</formula>
    </cfRule>
  </conditionalFormatting>
  <conditionalFormatting sqref="L134:L138 L140">
    <cfRule type="expression" dxfId="135" priority="210" stopIfTrue="1">
      <formula>#N/A</formula>
    </cfRule>
  </conditionalFormatting>
  <conditionalFormatting sqref="L134:L138 L140">
    <cfRule type="containsErrors" dxfId="134" priority="209">
      <formula>ISERROR(L134)</formula>
    </cfRule>
  </conditionalFormatting>
  <conditionalFormatting sqref="P94">
    <cfRule type="expression" dxfId="133" priority="136" stopIfTrue="1">
      <formula>#N/A</formula>
    </cfRule>
  </conditionalFormatting>
  <conditionalFormatting sqref="P94">
    <cfRule type="containsErrors" dxfId="132" priority="135">
      <formula>ISERROR(P94)</formula>
    </cfRule>
  </conditionalFormatting>
  <conditionalFormatting sqref="R94">
    <cfRule type="expression" dxfId="131" priority="130" stopIfTrue="1">
      <formula>#N/A</formula>
    </cfRule>
  </conditionalFormatting>
  <conditionalFormatting sqref="R94">
    <cfRule type="containsErrors" dxfId="130" priority="129">
      <formula>ISERROR(R94)</formula>
    </cfRule>
  </conditionalFormatting>
  <conditionalFormatting sqref="C142:D142">
    <cfRule type="containsErrors" dxfId="129" priority="140">
      <formula>ISERROR(C142)</formula>
    </cfRule>
  </conditionalFormatting>
  <conditionalFormatting sqref="C143:D143">
    <cfRule type="containsErrors" dxfId="128" priority="139">
      <formula>ISERROR(C143)</formula>
    </cfRule>
  </conditionalFormatting>
  <conditionalFormatting sqref="N94">
    <cfRule type="containsErrors" dxfId="127" priority="138">
      <formula>ISERROR(N94)</formula>
    </cfRule>
  </conditionalFormatting>
  <conditionalFormatting sqref="N95">
    <cfRule type="containsErrors" dxfId="126" priority="137">
      <formula>ISERROR(N95)</formula>
    </cfRule>
  </conditionalFormatting>
  <conditionalFormatting sqref="P94">
    <cfRule type="containsErrors" dxfId="125" priority="134">
      <formula>ISERROR(P94)</formula>
    </cfRule>
  </conditionalFormatting>
  <conditionalFormatting sqref="P95">
    <cfRule type="expression" dxfId="124" priority="133" stopIfTrue="1">
      <formula>#N/A</formula>
    </cfRule>
  </conditionalFormatting>
  <conditionalFormatting sqref="P95">
    <cfRule type="containsErrors" dxfId="123" priority="132">
      <formula>ISERROR(P95)</formula>
    </cfRule>
  </conditionalFormatting>
  <conditionalFormatting sqref="P95">
    <cfRule type="containsErrors" dxfId="122" priority="131">
      <formula>ISERROR(P95)</formula>
    </cfRule>
  </conditionalFormatting>
  <conditionalFormatting sqref="R94">
    <cfRule type="containsErrors" dxfId="121" priority="128">
      <formula>ISERROR(R94)</formula>
    </cfRule>
  </conditionalFormatting>
  <conditionalFormatting sqref="T94">
    <cfRule type="expression" dxfId="120" priority="127" stopIfTrue="1">
      <formula>#N/A</formula>
    </cfRule>
  </conditionalFormatting>
  <conditionalFormatting sqref="T94">
    <cfRule type="containsErrors" dxfId="119" priority="126">
      <formula>ISERROR(T94)</formula>
    </cfRule>
  </conditionalFormatting>
  <conditionalFormatting sqref="T94">
    <cfRule type="containsErrors" dxfId="118" priority="125">
      <formula>ISERROR(T94)</formula>
    </cfRule>
  </conditionalFormatting>
  <conditionalFormatting sqref="R95">
    <cfRule type="expression" dxfId="117" priority="121" stopIfTrue="1">
      <formula>#N/A</formula>
    </cfRule>
  </conditionalFormatting>
  <conditionalFormatting sqref="R95">
    <cfRule type="containsErrors" dxfId="116" priority="120">
      <formula>ISERROR(R95)</formula>
    </cfRule>
  </conditionalFormatting>
  <conditionalFormatting sqref="R95">
    <cfRule type="containsErrors" dxfId="115" priority="119">
      <formula>ISERROR(R95)</formula>
    </cfRule>
  </conditionalFormatting>
  <conditionalFormatting sqref="T95">
    <cfRule type="expression" dxfId="114" priority="118" stopIfTrue="1">
      <formula>#N/A</formula>
    </cfRule>
  </conditionalFormatting>
  <conditionalFormatting sqref="T95">
    <cfRule type="containsErrors" dxfId="113" priority="117">
      <formula>ISERROR(T95)</formula>
    </cfRule>
  </conditionalFormatting>
  <conditionalFormatting sqref="T95">
    <cfRule type="containsErrors" dxfId="112" priority="116">
      <formula>ISERROR(T95)</formula>
    </cfRule>
  </conditionalFormatting>
  <conditionalFormatting sqref="O94">
    <cfRule type="expression" dxfId="111" priority="112" stopIfTrue="1">
      <formula>#N/A</formula>
    </cfRule>
  </conditionalFormatting>
  <conditionalFormatting sqref="O94">
    <cfRule type="containsErrors" dxfId="110" priority="111">
      <formula>ISERROR(O94)</formula>
    </cfRule>
  </conditionalFormatting>
  <conditionalFormatting sqref="O94">
    <cfRule type="containsErrors" dxfId="109" priority="110">
      <formula>ISERROR(O94)</formula>
    </cfRule>
  </conditionalFormatting>
  <conditionalFormatting sqref="O95">
    <cfRule type="expression" dxfId="108" priority="109" stopIfTrue="1">
      <formula>#N/A</formula>
    </cfRule>
  </conditionalFormatting>
  <conditionalFormatting sqref="O95">
    <cfRule type="containsErrors" dxfId="107" priority="108">
      <formula>ISERROR(O95)</formula>
    </cfRule>
  </conditionalFormatting>
  <conditionalFormatting sqref="O95">
    <cfRule type="containsErrors" dxfId="106" priority="107">
      <formula>ISERROR(O95)</formula>
    </cfRule>
  </conditionalFormatting>
  <conditionalFormatting sqref="Q94">
    <cfRule type="expression" dxfId="105" priority="106" stopIfTrue="1">
      <formula>#N/A</formula>
    </cfRule>
  </conditionalFormatting>
  <conditionalFormatting sqref="Q94">
    <cfRule type="containsErrors" dxfId="104" priority="105">
      <formula>ISERROR(Q94)</formula>
    </cfRule>
  </conditionalFormatting>
  <conditionalFormatting sqref="Q94">
    <cfRule type="containsErrors" dxfId="103" priority="104">
      <formula>ISERROR(Q94)</formula>
    </cfRule>
  </conditionalFormatting>
  <conditionalFormatting sqref="Q95">
    <cfRule type="expression" dxfId="102" priority="103" stopIfTrue="1">
      <formula>#N/A</formula>
    </cfRule>
  </conditionalFormatting>
  <conditionalFormatting sqref="Q95">
    <cfRule type="containsErrors" dxfId="101" priority="102">
      <formula>ISERROR(Q95)</formula>
    </cfRule>
  </conditionalFormatting>
  <conditionalFormatting sqref="Q95">
    <cfRule type="containsErrors" dxfId="100" priority="101">
      <formula>ISERROR(Q95)</formula>
    </cfRule>
  </conditionalFormatting>
  <conditionalFormatting sqref="S94">
    <cfRule type="expression" dxfId="99" priority="100" stopIfTrue="1">
      <formula>#N/A</formula>
    </cfRule>
  </conditionalFormatting>
  <conditionalFormatting sqref="S94">
    <cfRule type="containsErrors" dxfId="98" priority="99">
      <formula>ISERROR(S94)</formula>
    </cfRule>
  </conditionalFormatting>
  <conditionalFormatting sqref="S94">
    <cfRule type="containsErrors" dxfId="97" priority="98">
      <formula>ISERROR(S94)</formula>
    </cfRule>
  </conditionalFormatting>
  <conditionalFormatting sqref="S95">
    <cfRule type="expression" dxfId="96" priority="97" stopIfTrue="1">
      <formula>#N/A</formula>
    </cfRule>
  </conditionalFormatting>
  <conditionalFormatting sqref="S95">
    <cfRule type="containsErrors" dxfId="95" priority="96">
      <formula>ISERROR(S95)</formula>
    </cfRule>
  </conditionalFormatting>
  <conditionalFormatting sqref="S95">
    <cfRule type="containsErrors" dxfId="94" priority="95">
      <formula>ISERROR(S95)</formula>
    </cfRule>
  </conditionalFormatting>
  <conditionalFormatting sqref="U94">
    <cfRule type="expression" dxfId="93" priority="94" stopIfTrue="1">
      <formula>#N/A</formula>
    </cfRule>
  </conditionalFormatting>
  <conditionalFormatting sqref="U94">
    <cfRule type="containsErrors" dxfId="92" priority="93">
      <formula>ISERROR(U94)</formula>
    </cfRule>
  </conditionalFormatting>
  <conditionalFormatting sqref="U94">
    <cfRule type="containsErrors" dxfId="91" priority="92">
      <formula>ISERROR(U94)</formula>
    </cfRule>
  </conditionalFormatting>
  <conditionalFormatting sqref="U95">
    <cfRule type="expression" dxfId="90" priority="91" stopIfTrue="1">
      <formula>#N/A</formula>
    </cfRule>
  </conditionalFormatting>
  <conditionalFormatting sqref="U95">
    <cfRule type="containsErrors" dxfId="89" priority="90">
      <formula>ISERROR(U95)</formula>
    </cfRule>
  </conditionalFormatting>
  <conditionalFormatting sqref="U95">
    <cfRule type="containsErrors" dxfId="88" priority="89">
      <formula>ISERROR(U95)</formula>
    </cfRule>
  </conditionalFormatting>
  <conditionalFormatting sqref="E139">
    <cfRule type="expression" dxfId="87" priority="88" stopIfTrue="1">
      <formula>#N/A</formula>
    </cfRule>
  </conditionalFormatting>
  <conditionalFormatting sqref="E139">
    <cfRule type="containsErrors" dxfId="86" priority="87">
      <formula>ISERROR(E139)</formula>
    </cfRule>
  </conditionalFormatting>
  <conditionalFormatting sqref="E139">
    <cfRule type="expression" dxfId="85" priority="86" stopIfTrue="1">
      <formula>#N/A</formula>
    </cfRule>
  </conditionalFormatting>
  <conditionalFormatting sqref="E139">
    <cfRule type="containsErrors" dxfId="84" priority="85">
      <formula>ISERROR(E139)</formula>
    </cfRule>
  </conditionalFormatting>
  <conditionalFormatting sqref="E139">
    <cfRule type="expression" dxfId="83" priority="84" stopIfTrue="1">
      <formula>#N/A</formula>
    </cfRule>
  </conditionalFormatting>
  <conditionalFormatting sqref="E139">
    <cfRule type="containsErrors" dxfId="82" priority="83">
      <formula>ISERROR(E139)</formula>
    </cfRule>
  </conditionalFormatting>
  <conditionalFormatting sqref="E139">
    <cfRule type="expression" dxfId="81" priority="82" stopIfTrue="1">
      <formula>#N/A</formula>
    </cfRule>
  </conditionalFormatting>
  <conditionalFormatting sqref="E139">
    <cfRule type="containsErrors" dxfId="80" priority="81">
      <formula>ISERROR(E139)</formula>
    </cfRule>
  </conditionalFormatting>
  <conditionalFormatting sqref="F139">
    <cfRule type="expression" dxfId="79" priority="80" stopIfTrue="1">
      <formula>#N/A</formula>
    </cfRule>
  </conditionalFormatting>
  <conditionalFormatting sqref="F139">
    <cfRule type="containsErrors" dxfId="78" priority="79">
      <formula>ISERROR(F139)</formula>
    </cfRule>
  </conditionalFormatting>
  <conditionalFormatting sqref="F139">
    <cfRule type="expression" dxfId="77" priority="78" stopIfTrue="1">
      <formula>#N/A</formula>
    </cfRule>
  </conditionalFormatting>
  <conditionalFormatting sqref="F139">
    <cfRule type="containsErrors" dxfId="76" priority="77">
      <formula>ISERROR(F139)</formula>
    </cfRule>
  </conditionalFormatting>
  <conditionalFormatting sqref="F139">
    <cfRule type="expression" dxfId="75" priority="76" stopIfTrue="1">
      <formula>#N/A</formula>
    </cfRule>
  </conditionalFormatting>
  <conditionalFormatting sqref="F139">
    <cfRule type="containsErrors" dxfId="74" priority="75">
      <formula>ISERROR(F139)</formula>
    </cfRule>
  </conditionalFormatting>
  <conditionalFormatting sqref="F139">
    <cfRule type="expression" dxfId="73" priority="74" stopIfTrue="1">
      <formula>#N/A</formula>
    </cfRule>
  </conditionalFormatting>
  <conditionalFormatting sqref="F139">
    <cfRule type="containsErrors" dxfId="72" priority="73">
      <formula>ISERROR(F139)</formula>
    </cfRule>
  </conditionalFormatting>
  <conditionalFormatting sqref="H139">
    <cfRule type="expression" dxfId="71" priority="72" stopIfTrue="1">
      <formula>#N/A</formula>
    </cfRule>
  </conditionalFormatting>
  <conditionalFormatting sqref="H139">
    <cfRule type="containsErrors" dxfId="70" priority="71">
      <formula>ISERROR(H139)</formula>
    </cfRule>
  </conditionalFormatting>
  <conditionalFormatting sqref="H139">
    <cfRule type="expression" dxfId="69" priority="70" stopIfTrue="1">
      <formula>#N/A</formula>
    </cfRule>
  </conditionalFormatting>
  <conditionalFormatting sqref="H139">
    <cfRule type="containsErrors" dxfId="68" priority="69">
      <formula>ISERROR(H139)</formula>
    </cfRule>
  </conditionalFormatting>
  <conditionalFormatting sqref="H139">
    <cfRule type="expression" dxfId="67" priority="68" stopIfTrue="1">
      <formula>#N/A</formula>
    </cfRule>
  </conditionalFormatting>
  <conditionalFormatting sqref="H139">
    <cfRule type="containsErrors" dxfId="66" priority="67">
      <formula>ISERROR(H139)</formula>
    </cfRule>
  </conditionalFormatting>
  <conditionalFormatting sqref="H139">
    <cfRule type="expression" dxfId="65" priority="66" stopIfTrue="1">
      <formula>#N/A</formula>
    </cfRule>
  </conditionalFormatting>
  <conditionalFormatting sqref="H139">
    <cfRule type="containsErrors" dxfId="64" priority="65">
      <formula>ISERROR(H139)</formula>
    </cfRule>
  </conditionalFormatting>
  <conditionalFormatting sqref="J139">
    <cfRule type="expression" dxfId="63" priority="64" stopIfTrue="1">
      <formula>#N/A</formula>
    </cfRule>
  </conditionalFormatting>
  <conditionalFormatting sqref="J139">
    <cfRule type="containsErrors" dxfId="62" priority="63">
      <formula>ISERROR(J139)</formula>
    </cfRule>
  </conditionalFormatting>
  <conditionalFormatting sqref="J139">
    <cfRule type="expression" dxfId="61" priority="62" stopIfTrue="1">
      <formula>#N/A</formula>
    </cfRule>
  </conditionalFormatting>
  <conditionalFormatting sqref="J139">
    <cfRule type="containsErrors" dxfId="60" priority="61">
      <formula>ISERROR(J139)</formula>
    </cfRule>
  </conditionalFormatting>
  <conditionalFormatting sqref="J139">
    <cfRule type="expression" dxfId="59" priority="60" stopIfTrue="1">
      <formula>#N/A</formula>
    </cfRule>
  </conditionalFormatting>
  <conditionalFormatting sqref="J139">
    <cfRule type="containsErrors" dxfId="58" priority="59">
      <formula>ISERROR(J139)</formula>
    </cfRule>
  </conditionalFormatting>
  <conditionalFormatting sqref="J139">
    <cfRule type="expression" dxfId="57" priority="58" stopIfTrue="1">
      <formula>#N/A</formula>
    </cfRule>
  </conditionalFormatting>
  <conditionalFormatting sqref="J139">
    <cfRule type="containsErrors" dxfId="56" priority="57">
      <formula>ISERROR(J139)</formula>
    </cfRule>
  </conditionalFormatting>
  <conditionalFormatting sqref="L139">
    <cfRule type="expression" dxfId="55" priority="56" stopIfTrue="1">
      <formula>#N/A</formula>
    </cfRule>
  </conditionalFormatting>
  <conditionalFormatting sqref="L139">
    <cfRule type="containsErrors" dxfId="54" priority="55">
      <formula>ISERROR(L139)</formula>
    </cfRule>
  </conditionalFormatting>
  <conditionalFormatting sqref="L139">
    <cfRule type="expression" dxfId="53" priority="54" stopIfTrue="1">
      <formula>#N/A</formula>
    </cfRule>
  </conditionalFormatting>
  <conditionalFormatting sqref="L139">
    <cfRule type="containsErrors" dxfId="52" priority="53">
      <formula>ISERROR(L139)</formula>
    </cfRule>
  </conditionalFormatting>
  <conditionalFormatting sqref="L139">
    <cfRule type="expression" dxfId="51" priority="52" stopIfTrue="1">
      <formula>#N/A</formula>
    </cfRule>
  </conditionalFormatting>
  <conditionalFormatting sqref="L139">
    <cfRule type="containsErrors" dxfId="50" priority="51">
      <formula>ISERROR(L139)</formula>
    </cfRule>
  </conditionalFormatting>
  <conditionalFormatting sqref="L139">
    <cfRule type="expression" dxfId="49" priority="50" stopIfTrue="1">
      <formula>#N/A</formula>
    </cfRule>
  </conditionalFormatting>
  <conditionalFormatting sqref="L139">
    <cfRule type="containsErrors" dxfId="48" priority="49">
      <formula>ISERROR(L139)</formula>
    </cfRule>
  </conditionalFormatting>
  <conditionalFormatting sqref="G142:G143">
    <cfRule type="expression" dxfId="47" priority="48" stopIfTrue="1">
      <formula>#N/A</formula>
    </cfRule>
  </conditionalFormatting>
  <conditionalFormatting sqref="G142:G143">
    <cfRule type="containsErrors" dxfId="46" priority="47">
      <formula>ISERROR(G142)</formula>
    </cfRule>
  </conditionalFormatting>
  <conditionalFormatting sqref="G142:G143">
    <cfRule type="expression" dxfId="45" priority="46" stopIfTrue="1">
      <formula>#N/A</formula>
    </cfRule>
  </conditionalFormatting>
  <conditionalFormatting sqref="G142:G143">
    <cfRule type="containsErrors" dxfId="44" priority="45">
      <formula>ISERROR(G142)</formula>
    </cfRule>
  </conditionalFormatting>
  <conditionalFormatting sqref="G142:G143">
    <cfRule type="expression" dxfId="43" priority="44" stopIfTrue="1">
      <formula>#N/A</formula>
    </cfRule>
  </conditionalFormatting>
  <conditionalFormatting sqref="G142:G143">
    <cfRule type="containsErrors" dxfId="42" priority="43">
      <formula>ISERROR(G142)</formula>
    </cfRule>
  </conditionalFormatting>
  <conditionalFormatting sqref="G142:G143">
    <cfRule type="expression" dxfId="41" priority="42" stopIfTrue="1">
      <formula>#N/A</formula>
    </cfRule>
  </conditionalFormatting>
  <conditionalFormatting sqref="G142:G143">
    <cfRule type="containsErrors" dxfId="40" priority="41">
      <formula>ISERROR(G142)</formula>
    </cfRule>
  </conditionalFormatting>
  <conditionalFormatting sqref="H142:H143">
    <cfRule type="expression" dxfId="39" priority="40" stopIfTrue="1">
      <formula>#N/A</formula>
    </cfRule>
  </conditionalFormatting>
  <conditionalFormatting sqref="H142:H143">
    <cfRule type="containsErrors" dxfId="38" priority="39">
      <formula>ISERROR(H142)</formula>
    </cfRule>
  </conditionalFormatting>
  <conditionalFormatting sqref="H142:H143">
    <cfRule type="expression" dxfId="37" priority="38" stopIfTrue="1">
      <formula>#N/A</formula>
    </cfRule>
  </conditionalFormatting>
  <conditionalFormatting sqref="H142:H143">
    <cfRule type="containsErrors" dxfId="36" priority="37">
      <formula>ISERROR(H142)</formula>
    </cfRule>
  </conditionalFormatting>
  <conditionalFormatting sqref="H142:H143">
    <cfRule type="expression" dxfId="35" priority="36" stopIfTrue="1">
      <formula>#N/A</formula>
    </cfRule>
  </conditionalFormatting>
  <conditionalFormatting sqref="H142:H143">
    <cfRule type="containsErrors" dxfId="34" priority="35">
      <formula>ISERROR(H142)</formula>
    </cfRule>
  </conditionalFormatting>
  <conditionalFormatting sqref="H142:H143">
    <cfRule type="expression" dxfId="33" priority="34" stopIfTrue="1">
      <formula>#N/A</formula>
    </cfRule>
  </conditionalFormatting>
  <conditionalFormatting sqref="H142:H143">
    <cfRule type="containsErrors" dxfId="32" priority="33">
      <formula>ISERROR(H142)</formula>
    </cfRule>
  </conditionalFormatting>
  <conditionalFormatting sqref="I142:I143">
    <cfRule type="expression" dxfId="31" priority="32" stopIfTrue="1">
      <formula>#N/A</formula>
    </cfRule>
  </conditionalFormatting>
  <conditionalFormatting sqref="I142:I143">
    <cfRule type="containsErrors" dxfId="30" priority="31">
      <formula>ISERROR(I142)</formula>
    </cfRule>
  </conditionalFormatting>
  <conditionalFormatting sqref="I142:I143">
    <cfRule type="expression" dxfId="29" priority="30" stopIfTrue="1">
      <formula>#N/A</formula>
    </cfRule>
  </conditionalFormatting>
  <conditionalFormatting sqref="I142:I143">
    <cfRule type="containsErrors" dxfId="28" priority="29">
      <formula>ISERROR(I142)</formula>
    </cfRule>
  </conditionalFormatting>
  <conditionalFormatting sqref="I142:I143">
    <cfRule type="expression" dxfId="27" priority="28" stopIfTrue="1">
      <formula>#N/A</formula>
    </cfRule>
  </conditionalFormatting>
  <conditionalFormatting sqref="I142:I143">
    <cfRule type="containsErrors" dxfId="26" priority="27">
      <formula>ISERROR(I142)</formula>
    </cfRule>
  </conditionalFormatting>
  <conditionalFormatting sqref="I142:I143">
    <cfRule type="expression" dxfId="25" priority="26" stopIfTrue="1">
      <formula>#N/A</formula>
    </cfRule>
  </conditionalFormatting>
  <conditionalFormatting sqref="I142:I143">
    <cfRule type="containsErrors" dxfId="24" priority="25">
      <formula>ISERROR(I142)</formula>
    </cfRule>
  </conditionalFormatting>
  <conditionalFormatting sqref="J142:J143">
    <cfRule type="expression" dxfId="23" priority="24" stopIfTrue="1">
      <formula>#N/A</formula>
    </cfRule>
  </conditionalFormatting>
  <conditionalFormatting sqref="J142:J143">
    <cfRule type="containsErrors" dxfId="22" priority="23">
      <formula>ISERROR(J142)</formula>
    </cfRule>
  </conditionalFormatting>
  <conditionalFormatting sqref="J142:J143">
    <cfRule type="expression" dxfId="21" priority="22" stopIfTrue="1">
      <formula>#N/A</formula>
    </cfRule>
  </conditionalFormatting>
  <conditionalFormatting sqref="J142:J143">
    <cfRule type="containsErrors" dxfId="20" priority="21">
      <formula>ISERROR(J142)</formula>
    </cfRule>
  </conditionalFormatting>
  <conditionalFormatting sqref="J142:J143">
    <cfRule type="expression" dxfId="19" priority="20" stopIfTrue="1">
      <formula>#N/A</formula>
    </cfRule>
  </conditionalFormatting>
  <conditionalFormatting sqref="J142:J143">
    <cfRule type="containsErrors" dxfId="18" priority="19">
      <formula>ISERROR(J142)</formula>
    </cfRule>
  </conditionalFormatting>
  <conditionalFormatting sqref="J142:J143">
    <cfRule type="expression" dxfId="17" priority="18" stopIfTrue="1">
      <formula>#N/A</formula>
    </cfRule>
  </conditionalFormatting>
  <conditionalFormatting sqref="J142:J143">
    <cfRule type="containsErrors" dxfId="16" priority="17">
      <formula>ISERROR(J142)</formula>
    </cfRule>
  </conditionalFormatting>
  <conditionalFormatting sqref="K142:K143">
    <cfRule type="expression" dxfId="15" priority="16" stopIfTrue="1">
      <formula>#N/A</formula>
    </cfRule>
  </conditionalFormatting>
  <conditionalFormatting sqref="K142:K143">
    <cfRule type="containsErrors" dxfId="14" priority="15">
      <formula>ISERROR(K142)</formula>
    </cfRule>
  </conditionalFormatting>
  <conditionalFormatting sqref="K142:K143">
    <cfRule type="expression" dxfId="13" priority="14" stopIfTrue="1">
      <formula>#N/A</formula>
    </cfRule>
  </conditionalFormatting>
  <conditionalFormatting sqref="K142:K143">
    <cfRule type="containsErrors" dxfId="12" priority="13">
      <formula>ISERROR(K142)</formula>
    </cfRule>
  </conditionalFormatting>
  <conditionalFormatting sqref="K142:K143">
    <cfRule type="expression" dxfId="11" priority="12" stopIfTrue="1">
      <formula>#N/A</formula>
    </cfRule>
  </conditionalFormatting>
  <conditionalFormatting sqref="K142:K143">
    <cfRule type="containsErrors" dxfId="10" priority="11">
      <formula>ISERROR(K142)</formula>
    </cfRule>
  </conditionalFormatting>
  <conditionalFormatting sqref="K142:K143">
    <cfRule type="expression" dxfId="9" priority="10" stopIfTrue="1">
      <formula>#N/A</formula>
    </cfRule>
  </conditionalFormatting>
  <conditionalFormatting sqref="K142:K143">
    <cfRule type="containsErrors" dxfId="8" priority="9">
      <formula>ISERROR(K142)</formula>
    </cfRule>
  </conditionalFormatting>
  <conditionalFormatting sqref="L142:L143">
    <cfRule type="expression" dxfId="7" priority="8" stopIfTrue="1">
      <formula>#N/A</formula>
    </cfRule>
  </conditionalFormatting>
  <conditionalFormatting sqref="L142:L143">
    <cfRule type="containsErrors" dxfId="6" priority="7">
      <formula>ISERROR(L142)</formula>
    </cfRule>
  </conditionalFormatting>
  <conditionalFormatting sqref="L142:L143">
    <cfRule type="expression" dxfId="5" priority="6" stopIfTrue="1">
      <formula>#N/A</formula>
    </cfRule>
  </conditionalFormatting>
  <conditionalFormatting sqref="L142:L143">
    <cfRule type="containsErrors" dxfId="4" priority="5">
      <formula>ISERROR(L142)</formula>
    </cfRule>
  </conditionalFormatting>
  <conditionalFormatting sqref="L142:L143">
    <cfRule type="expression" dxfId="3" priority="4" stopIfTrue="1">
      <formula>#N/A</formula>
    </cfRule>
  </conditionalFormatting>
  <conditionalFormatting sqref="L142:L143">
    <cfRule type="containsErrors" dxfId="2" priority="3">
      <formula>ISERROR(L142)</formula>
    </cfRule>
  </conditionalFormatting>
  <conditionalFormatting sqref="L142:L143">
    <cfRule type="expression" dxfId="1" priority="2" stopIfTrue="1">
      <formula>#N/A</formula>
    </cfRule>
  </conditionalFormatting>
  <conditionalFormatting sqref="L142:L143">
    <cfRule type="containsErrors" dxfId="0" priority="1">
      <formula>ISERROR(L142)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X328"/>
  <sheetViews>
    <sheetView workbookViewId="0">
      <pane xSplit="12045" ySplit="4590" topLeftCell="CF148" activePane="bottomRight"/>
      <selection activeCell="CF16" sqref="CF16"/>
      <selection pane="topRight" activeCell="CF16" sqref="CF16"/>
      <selection pane="bottomLeft" activeCell="CF16" sqref="CF16"/>
      <selection pane="bottomRight" activeCell="CF16" sqref="CF16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16384" width="11.19921875" style="7"/>
  </cols>
  <sheetData>
    <row r="1" spans="1:102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</row>
    <row r="2" spans="1:102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X2" s="44"/>
    </row>
    <row r="3" spans="1:102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</row>
    <row r="4" spans="1:102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</row>
    <row r="5" spans="1:102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</row>
    <row r="6" spans="1:102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</row>
    <row r="7" spans="1:102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</row>
    <row r="8" spans="1:102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</row>
    <row r="9" spans="1:102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</row>
    <row r="10" spans="1:102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</row>
    <row r="11" spans="1:102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</row>
    <row r="12" spans="1:102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</row>
    <row r="13" spans="1:102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</row>
    <row r="14" spans="1:102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</row>
    <row r="15" spans="1:102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</row>
    <row r="16" spans="1:102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</row>
    <row r="17" spans="1:100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</row>
    <row r="18" spans="1:100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</row>
    <row r="19" spans="1:100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</row>
    <row r="20" spans="1:100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</row>
    <row r="21" spans="1:100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</row>
    <row r="22" spans="1:100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</row>
    <row r="23" spans="1:100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</row>
    <row r="24" spans="1:100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</row>
    <row r="25" spans="1:100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</row>
    <row r="26" spans="1:100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</row>
    <row r="27" spans="1:100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</row>
    <row r="28" spans="1:100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</row>
    <row r="29" spans="1:100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</row>
    <row r="30" spans="1:100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</row>
    <row r="31" spans="1:100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</row>
    <row r="32" spans="1:100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</row>
    <row r="33" spans="1:100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</row>
    <row r="34" spans="1:100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</row>
    <row r="35" spans="1:100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</row>
    <row r="36" spans="1:100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</row>
    <row r="37" spans="1:100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</row>
    <row r="38" spans="1:100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</row>
    <row r="39" spans="1:100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</row>
    <row r="40" spans="1:100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</row>
    <row r="41" spans="1:100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</row>
    <row r="42" spans="1:100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</row>
    <row r="43" spans="1:100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</row>
    <row r="44" spans="1:100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</row>
    <row r="45" spans="1:100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</row>
    <row r="46" spans="1:100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</row>
    <row r="47" spans="1:100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</row>
    <row r="48" spans="1:100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</row>
    <row r="49" spans="1:100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</row>
    <row r="50" spans="1:100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</row>
    <row r="51" spans="1:100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</row>
    <row r="52" spans="1:100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</row>
    <row r="53" spans="1:100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</row>
    <row r="54" spans="1:100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</row>
    <row r="55" spans="1:100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</row>
    <row r="56" spans="1:100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</row>
    <row r="57" spans="1:100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</row>
    <row r="58" spans="1:100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</row>
    <row r="59" spans="1:100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</row>
    <row r="60" spans="1:100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</row>
    <row r="61" spans="1:100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</row>
    <row r="62" spans="1:100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</row>
    <row r="63" spans="1:100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</row>
    <row r="64" spans="1:100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</row>
    <row r="65" spans="1:100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</row>
    <row r="66" spans="1:100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</row>
    <row r="67" spans="1:100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</row>
    <row r="68" spans="1:100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</row>
    <row r="69" spans="1:100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</row>
    <row r="70" spans="1:100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</row>
    <row r="71" spans="1:100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</row>
    <row r="72" spans="1:100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</row>
    <row r="73" spans="1:100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</row>
    <row r="74" spans="1:100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</row>
    <row r="75" spans="1:100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</row>
    <row r="76" spans="1:100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</row>
    <row r="77" spans="1:100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</row>
    <row r="78" spans="1:100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</row>
    <row r="79" spans="1:100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</row>
    <row r="80" spans="1:100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21"/>
      <c r="CK80" s="21"/>
      <c r="CL80" s="21"/>
      <c r="CM80" s="21"/>
      <c r="CN80" s="21"/>
      <c r="CO80" s="21"/>
      <c r="CP80" s="9"/>
      <c r="CQ80" s="9"/>
      <c r="CR80" s="9"/>
      <c r="CS80" s="9"/>
      <c r="CT80" s="9"/>
      <c r="CU80" s="9"/>
      <c r="CV80" s="9"/>
    </row>
    <row r="81" spans="1:100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21"/>
      <c r="CK81" s="21"/>
      <c r="CL81" s="21"/>
      <c r="CM81" s="21"/>
      <c r="CN81" s="21"/>
      <c r="CO81" s="21"/>
      <c r="CP81" s="9"/>
      <c r="CQ81" s="9"/>
      <c r="CR81" s="9"/>
      <c r="CS81" s="9"/>
      <c r="CT81" s="9"/>
      <c r="CU81" s="9"/>
      <c r="CV81" s="9"/>
    </row>
    <row r="82" spans="1:100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21"/>
      <c r="CK82" s="21"/>
      <c r="CL82" s="21"/>
      <c r="CM82" s="21"/>
      <c r="CN82" s="21"/>
      <c r="CO82" s="21"/>
      <c r="CP82" s="9"/>
      <c r="CQ82" s="9"/>
      <c r="CR82" s="9"/>
      <c r="CS82" s="9"/>
      <c r="CT82" s="9"/>
      <c r="CU82" s="9"/>
      <c r="CV82" s="9"/>
    </row>
    <row r="83" spans="1:100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</row>
    <row r="84" spans="1:100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</row>
    <row r="85" spans="1:100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</row>
    <row r="86" spans="1:100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</row>
    <row r="87" spans="1:100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</row>
    <row r="88" spans="1:100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</row>
    <row r="89" spans="1:100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</row>
    <row r="90" spans="1:100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</row>
    <row r="91" spans="1:100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</row>
    <row r="92" spans="1:100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</row>
    <row r="93" spans="1:100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</row>
    <row r="94" spans="1:100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</row>
    <row r="95" spans="1:100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</row>
    <row r="96" spans="1:100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</row>
    <row r="97" spans="1:100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</row>
    <row r="98" spans="1:100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</row>
    <row r="99" spans="1:100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</row>
    <row r="100" spans="1:100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</row>
    <row r="101" spans="1:100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</row>
    <row r="102" spans="1:100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</row>
    <row r="103" spans="1:100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</row>
    <row r="104" spans="1:100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</row>
    <row r="105" spans="1:100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</row>
    <row r="106" spans="1:100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</row>
    <row r="107" spans="1:100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</row>
    <row r="108" spans="1:100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</row>
    <row r="109" spans="1:100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</row>
    <row r="110" spans="1:100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</row>
    <row r="111" spans="1:100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</row>
    <row r="112" spans="1:100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</row>
    <row r="113" spans="1:100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</row>
    <row r="114" spans="1:100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</row>
    <row r="115" spans="1:100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</row>
    <row r="116" spans="1:100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</row>
    <row r="117" spans="1:100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</row>
    <row r="118" spans="1:100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</row>
    <row r="119" spans="1:100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</row>
    <row r="120" spans="1:100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</row>
    <row r="121" spans="1:100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</row>
    <row r="122" spans="1:100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</row>
    <row r="123" spans="1:100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</row>
    <row r="124" spans="1:100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</row>
    <row r="125" spans="1:100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</row>
    <row r="126" spans="1:100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</row>
    <row r="127" spans="1:100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</row>
    <row r="128" spans="1:100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</row>
    <row r="129" spans="1:100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</row>
    <row r="130" spans="1:100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</row>
    <row r="131" spans="1:100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</row>
    <row r="132" spans="1:100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</row>
    <row r="133" spans="1:100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</row>
    <row r="134" spans="1:100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</row>
    <row r="135" spans="1:100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</row>
    <row r="136" spans="1:100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</row>
    <row r="137" spans="1:100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</row>
    <row r="138" spans="1:100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</row>
    <row r="139" spans="1:100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</row>
    <row r="140" spans="1:100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</row>
    <row r="141" spans="1:100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</row>
    <row r="142" spans="1:100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</row>
    <row r="143" spans="1:100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</row>
    <row r="144" spans="1:100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</row>
    <row r="145" spans="1:100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</row>
    <row r="146" spans="1:100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</row>
    <row r="147" spans="1:100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</row>
    <row r="148" spans="1:100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</row>
    <row r="149" spans="1:100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</row>
    <row r="150" spans="1:100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</row>
    <row r="151" spans="1:100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</row>
    <row r="152" spans="1:100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</row>
    <row r="153" spans="1:100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</row>
    <row r="154" spans="1:100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</row>
    <row r="155" spans="1:100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</row>
    <row r="156" spans="1:100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</row>
    <row r="157" spans="1:100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</row>
    <row r="158" spans="1:100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</row>
    <row r="159" spans="1:100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</row>
    <row r="160" spans="1:100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</row>
    <row r="161" spans="1:100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</row>
    <row r="162" spans="1:100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</row>
    <row r="163" spans="1:100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</row>
    <row r="164" spans="1:100" s="5" customFormat="1" x14ac:dyDescent="0.2">
      <c r="BH164" s="7"/>
      <c r="BL164" s="9"/>
      <c r="BM164" s="9"/>
    </row>
    <row r="165" spans="1:100" s="5" customFormat="1" x14ac:dyDescent="0.2">
      <c r="BH165" s="7"/>
    </row>
    <row r="166" spans="1:100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BI166" s="7"/>
    </row>
    <row r="167" spans="1:100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21"/>
      <c r="AO167" s="5"/>
      <c r="AP167" s="5"/>
      <c r="AQ167" s="21"/>
      <c r="BR167" s="7"/>
      <c r="BT167" s="5"/>
    </row>
    <row r="168" spans="1:100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21"/>
      <c r="AO168" s="5"/>
      <c r="AP168" s="5"/>
      <c r="AQ168" s="21"/>
      <c r="BR168" s="7"/>
      <c r="BT168" s="5"/>
    </row>
    <row r="169" spans="1:100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21"/>
      <c r="AO169" s="5"/>
      <c r="AP169" s="5"/>
      <c r="AQ169" s="21"/>
      <c r="BR169" s="7"/>
      <c r="BT169" s="5"/>
    </row>
    <row r="170" spans="1:100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21"/>
      <c r="AO170" s="5"/>
      <c r="AP170" s="5"/>
      <c r="AQ170" s="21"/>
      <c r="BR170" s="7"/>
      <c r="BT170" s="5"/>
    </row>
    <row r="171" spans="1:100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21"/>
      <c r="AO171" s="5"/>
      <c r="AP171" s="5"/>
      <c r="AQ171" s="21"/>
      <c r="BR171" s="7"/>
      <c r="BT171" s="5"/>
    </row>
    <row r="172" spans="1:100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21"/>
      <c r="AO172" s="5"/>
      <c r="AP172" s="5"/>
      <c r="AQ172" s="21"/>
      <c r="BR172" s="7"/>
      <c r="BT172" s="5"/>
    </row>
    <row r="173" spans="1:100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21"/>
      <c r="AO173" s="5"/>
      <c r="AP173" s="5"/>
      <c r="AQ173" s="21"/>
      <c r="BR173" s="7"/>
      <c r="BT173" s="5"/>
    </row>
    <row r="174" spans="1:100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21"/>
      <c r="AO174" s="5"/>
      <c r="AP174" s="5"/>
      <c r="AQ174" s="21"/>
      <c r="BR174" s="7"/>
      <c r="BT174" s="5"/>
    </row>
    <row r="175" spans="1:100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21"/>
      <c r="AO175" s="5"/>
      <c r="AP175" s="5"/>
      <c r="AQ175" s="21"/>
      <c r="BR175" s="7"/>
      <c r="BT175" s="5"/>
    </row>
    <row r="176" spans="1:100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21"/>
      <c r="AO176" s="5"/>
      <c r="AP176" s="5"/>
      <c r="AQ176" s="21"/>
      <c r="BR176" s="7"/>
      <c r="BT176" s="5"/>
    </row>
    <row r="177" spans="1:72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21"/>
      <c r="AO177" s="5"/>
      <c r="AP177" s="5"/>
      <c r="AQ177" s="21"/>
      <c r="BR177" s="7"/>
      <c r="BT177" s="5"/>
    </row>
    <row r="178" spans="1:72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21"/>
      <c r="AO178" s="5"/>
      <c r="AP178" s="5"/>
      <c r="AQ178" s="21"/>
      <c r="BR178" s="7"/>
      <c r="BT178" s="5"/>
    </row>
    <row r="179" spans="1:72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21"/>
      <c r="AO179" s="5"/>
      <c r="AP179" s="5"/>
      <c r="AQ179" s="21"/>
      <c r="BR179" s="7"/>
      <c r="BT179" s="5"/>
    </row>
    <row r="180" spans="1:72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21"/>
      <c r="AO180" s="5"/>
      <c r="AP180" s="5"/>
      <c r="AQ180" s="21"/>
      <c r="BR180" s="7"/>
      <c r="BT180" s="5"/>
    </row>
    <row r="181" spans="1:72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21"/>
      <c r="AO181" s="5"/>
      <c r="AP181" s="5"/>
      <c r="AQ181" s="21"/>
      <c r="BR181" s="7"/>
      <c r="BT181" s="5"/>
    </row>
    <row r="182" spans="1:72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21"/>
      <c r="AO182" s="5"/>
      <c r="AP182" s="5"/>
      <c r="AQ182" s="21"/>
      <c r="BR182" s="7"/>
      <c r="BT182" s="5"/>
    </row>
    <row r="183" spans="1:72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21"/>
      <c r="AO183" s="5"/>
      <c r="AP183" s="5"/>
      <c r="AQ183" s="21"/>
      <c r="BR183" s="7"/>
      <c r="BT183" s="5"/>
    </row>
    <row r="184" spans="1:72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21"/>
      <c r="AO184" s="5"/>
      <c r="AP184" s="5"/>
      <c r="AQ184" s="21"/>
      <c r="BR184" s="7"/>
      <c r="BT184" s="5"/>
    </row>
    <row r="185" spans="1:72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21"/>
      <c r="AO185" s="5"/>
      <c r="AP185" s="5"/>
      <c r="AQ185" s="21"/>
      <c r="BR185" s="7"/>
      <c r="BT185" s="5"/>
    </row>
    <row r="186" spans="1:72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21"/>
      <c r="AO186" s="5"/>
      <c r="AP186" s="5"/>
      <c r="AQ186" s="21"/>
      <c r="BR186" s="7"/>
      <c r="BT186" s="5"/>
    </row>
    <row r="187" spans="1:72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21"/>
      <c r="AO187" s="5"/>
      <c r="AP187" s="5"/>
      <c r="AQ187" s="21"/>
      <c r="BR187" s="7"/>
      <c r="BT187" s="5"/>
    </row>
    <row r="188" spans="1:72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21"/>
      <c r="AO188" s="5"/>
      <c r="AP188" s="5"/>
      <c r="AQ188" s="21"/>
      <c r="BR188" s="7"/>
      <c r="BT188" s="5"/>
    </row>
    <row r="189" spans="1:72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21"/>
      <c r="AO189" s="5"/>
      <c r="AP189" s="5"/>
      <c r="AQ189" s="21"/>
      <c r="BR189" s="7"/>
      <c r="BT189" s="5"/>
    </row>
    <row r="190" spans="1:72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21"/>
      <c r="AO190" s="5"/>
      <c r="AP190" s="5"/>
      <c r="AQ190" s="21"/>
      <c r="BR190" s="7"/>
      <c r="BT190" s="5"/>
    </row>
    <row r="191" spans="1:72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21"/>
      <c r="AO191" s="5"/>
      <c r="AP191" s="5"/>
      <c r="AQ191" s="21"/>
      <c r="BR191" s="7"/>
      <c r="BT191" s="5"/>
    </row>
    <row r="192" spans="1:72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21"/>
      <c r="AO192" s="5"/>
      <c r="AP192" s="5"/>
      <c r="AQ192" s="21"/>
      <c r="BR192" s="7"/>
      <c r="BT192" s="5"/>
    </row>
    <row r="193" spans="1:72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21"/>
      <c r="AO193" s="5"/>
      <c r="AP193" s="5"/>
      <c r="AQ193" s="21"/>
      <c r="BR193" s="7"/>
      <c r="BT193" s="5"/>
    </row>
    <row r="194" spans="1:72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21"/>
      <c r="AO194" s="5"/>
      <c r="AP194" s="5"/>
      <c r="AQ194" s="21"/>
      <c r="BR194" s="7"/>
      <c r="BT194" s="5"/>
    </row>
    <row r="195" spans="1:72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21"/>
      <c r="AO195" s="5"/>
      <c r="AP195" s="5"/>
      <c r="AQ195" s="21"/>
      <c r="BR195" s="7"/>
      <c r="BT195" s="5"/>
    </row>
    <row r="196" spans="1:72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21"/>
      <c r="AO196" s="5"/>
      <c r="AP196" s="5"/>
      <c r="AQ196" s="21"/>
      <c r="BR196" s="7"/>
      <c r="BT196" s="5"/>
    </row>
    <row r="197" spans="1:72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21"/>
      <c r="AO197" s="5"/>
      <c r="AP197" s="5"/>
      <c r="AQ197" s="21"/>
      <c r="BR197" s="7"/>
      <c r="BT197" s="5"/>
    </row>
    <row r="198" spans="1:72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21"/>
      <c r="AO198" s="5"/>
      <c r="AP198" s="5"/>
      <c r="AQ198" s="21"/>
      <c r="BR198" s="7"/>
      <c r="BT198" s="5"/>
    </row>
    <row r="199" spans="1:72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21"/>
      <c r="AO199" s="5"/>
      <c r="AP199" s="5"/>
      <c r="AQ199" s="21"/>
      <c r="BR199" s="7"/>
      <c r="BT199" s="5"/>
    </row>
    <row r="200" spans="1:72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21"/>
      <c r="AO200" s="5"/>
      <c r="AP200" s="5"/>
      <c r="AQ200" s="21"/>
      <c r="BR200" s="7"/>
      <c r="BT200" s="5"/>
    </row>
    <row r="201" spans="1:72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21"/>
      <c r="AO201" s="5"/>
      <c r="AP201" s="5"/>
      <c r="AQ201" s="21"/>
      <c r="BR201" s="7"/>
      <c r="BT201" s="5"/>
    </row>
    <row r="202" spans="1:72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21"/>
      <c r="AO202" s="5"/>
      <c r="AP202" s="5"/>
      <c r="AQ202" s="21"/>
      <c r="BR202" s="7"/>
      <c r="BT202" s="5"/>
    </row>
    <row r="203" spans="1:72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21"/>
      <c r="AO203" s="5"/>
      <c r="AP203" s="5"/>
      <c r="AQ203" s="21"/>
      <c r="BR203" s="7"/>
      <c r="BT203" s="5"/>
    </row>
    <row r="204" spans="1:72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21"/>
      <c r="AO204" s="5"/>
      <c r="AP204" s="5"/>
      <c r="AQ204" s="21"/>
      <c r="BR204" s="7"/>
      <c r="BT204" s="5"/>
    </row>
    <row r="205" spans="1:72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21"/>
      <c r="AO205" s="5"/>
      <c r="AP205" s="5"/>
      <c r="AQ205" s="21"/>
      <c r="BR205" s="7"/>
      <c r="BT205" s="5"/>
    </row>
    <row r="206" spans="1:72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21"/>
      <c r="AO206" s="5"/>
      <c r="AP206" s="5"/>
      <c r="AQ206" s="21"/>
      <c r="BR206" s="7"/>
      <c r="BT206" s="5"/>
    </row>
    <row r="207" spans="1:72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21"/>
      <c r="AO207" s="5"/>
      <c r="AP207" s="5"/>
      <c r="AQ207" s="21"/>
      <c r="BR207" s="7"/>
      <c r="BT207" s="5"/>
    </row>
    <row r="208" spans="1:72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21"/>
      <c r="AO208" s="5"/>
      <c r="AP208" s="5"/>
      <c r="AQ208" s="21"/>
      <c r="BR208" s="7"/>
      <c r="BT208" s="5"/>
    </row>
    <row r="209" spans="1:72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21"/>
      <c r="AO209" s="5"/>
      <c r="AP209" s="5"/>
      <c r="AQ209" s="21"/>
      <c r="BR209" s="7"/>
      <c r="BT209" s="5"/>
    </row>
    <row r="210" spans="1:72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21"/>
      <c r="AO210" s="5"/>
      <c r="AP210" s="5"/>
      <c r="AQ210" s="21"/>
      <c r="BR210" s="7"/>
      <c r="BT210" s="5"/>
    </row>
    <row r="211" spans="1:72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21"/>
      <c r="AO211" s="5"/>
      <c r="AP211" s="5"/>
      <c r="AQ211" s="21"/>
      <c r="BR211" s="7"/>
      <c r="BT211" s="5"/>
    </row>
    <row r="212" spans="1:72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21"/>
      <c r="AO212" s="5"/>
      <c r="AP212" s="5"/>
      <c r="AQ212" s="21"/>
      <c r="BR212" s="7"/>
      <c r="BT212" s="5"/>
    </row>
    <row r="213" spans="1:72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21"/>
      <c r="AO213" s="5"/>
      <c r="AP213" s="5"/>
      <c r="AQ213" s="21"/>
      <c r="BR213" s="7"/>
      <c r="BT213" s="5"/>
    </row>
    <row r="214" spans="1:72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21"/>
      <c r="AO214" s="5"/>
      <c r="AP214" s="5"/>
      <c r="AQ214" s="21"/>
      <c r="BR214" s="7"/>
      <c r="BT214" s="5"/>
    </row>
    <row r="215" spans="1:72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21"/>
      <c r="AO215" s="5"/>
      <c r="AP215" s="5"/>
      <c r="AQ215" s="21"/>
      <c r="BR215" s="7"/>
      <c r="BT215" s="5"/>
    </row>
    <row r="216" spans="1:72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21"/>
      <c r="AO216" s="5"/>
      <c r="AP216" s="5"/>
      <c r="AQ216" s="21"/>
      <c r="BR216" s="7"/>
      <c r="BT216" s="5"/>
    </row>
    <row r="217" spans="1:72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21"/>
      <c r="AO217" s="5"/>
      <c r="AP217" s="5"/>
      <c r="AQ217" s="21"/>
      <c r="BR217" s="7"/>
      <c r="BT217" s="5"/>
    </row>
    <row r="218" spans="1:72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21"/>
      <c r="AO218" s="5"/>
      <c r="AP218" s="5"/>
      <c r="AQ218" s="21"/>
      <c r="BR218" s="7"/>
      <c r="BT218" s="5"/>
    </row>
    <row r="219" spans="1:72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21"/>
      <c r="AO219" s="5"/>
      <c r="AP219" s="5"/>
      <c r="AQ219" s="21"/>
      <c r="BR219" s="7"/>
      <c r="BT219" s="5"/>
    </row>
    <row r="220" spans="1:72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21"/>
      <c r="AO220" s="5"/>
      <c r="AP220" s="5"/>
      <c r="AQ220" s="21"/>
      <c r="BR220" s="7"/>
      <c r="BT220" s="5"/>
    </row>
    <row r="221" spans="1:72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21"/>
      <c r="AO221" s="5"/>
      <c r="AP221" s="5"/>
      <c r="AQ221" s="21"/>
      <c r="BR221" s="7"/>
      <c r="BT221" s="5"/>
    </row>
    <row r="222" spans="1:72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21"/>
      <c r="AO222" s="5"/>
      <c r="AP222" s="5"/>
      <c r="AQ222" s="21"/>
      <c r="BR222" s="7"/>
      <c r="BT222" s="5"/>
    </row>
    <row r="223" spans="1:72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21"/>
      <c r="AO223" s="5"/>
      <c r="AP223" s="5"/>
      <c r="AQ223" s="21"/>
      <c r="BR223" s="7"/>
      <c r="BT223" s="5"/>
    </row>
    <row r="224" spans="1:72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21"/>
      <c r="AO224" s="5"/>
      <c r="AP224" s="5"/>
      <c r="AQ224" s="21"/>
      <c r="BR224" s="7"/>
      <c r="BT224" s="5"/>
    </row>
    <row r="225" spans="1:72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21"/>
      <c r="AO225" s="5"/>
      <c r="AP225" s="5"/>
      <c r="AQ225" s="21"/>
      <c r="BR225" s="7"/>
      <c r="BT225" s="5"/>
    </row>
    <row r="226" spans="1:72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21"/>
      <c r="AO226" s="5"/>
      <c r="AP226" s="5"/>
      <c r="AQ226" s="21"/>
      <c r="BR226" s="7"/>
      <c r="BT226" s="5"/>
    </row>
    <row r="227" spans="1:72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21"/>
      <c r="AO227" s="5"/>
      <c r="AP227" s="5"/>
      <c r="AQ227" s="21"/>
      <c r="BR227" s="7"/>
      <c r="BT227" s="5"/>
    </row>
    <row r="228" spans="1:72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21"/>
      <c r="AO228" s="5"/>
      <c r="AP228" s="5"/>
      <c r="AQ228" s="21"/>
      <c r="BR228" s="7"/>
      <c r="BT228" s="5"/>
    </row>
    <row r="229" spans="1:72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21"/>
      <c r="AO229" s="5"/>
      <c r="AP229" s="5"/>
      <c r="AQ229" s="21"/>
      <c r="BR229" s="7"/>
      <c r="BT229" s="5"/>
    </row>
    <row r="230" spans="1:72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21"/>
      <c r="AO230" s="5"/>
      <c r="AP230" s="5"/>
      <c r="AQ230" s="21"/>
      <c r="BR230" s="7"/>
      <c r="BT230" s="5"/>
    </row>
    <row r="231" spans="1:72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21"/>
      <c r="AO231" s="5"/>
      <c r="AP231" s="5"/>
      <c r="AQ231" s="21"/>
      <c r="BR231" s="7"/>
      <c r="BT231" s="5"/>
    </row>
    <row r="232" spans="1:72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21"/>
      <c r="AO232" s="5"/>
      <c r="AP232" s="5"/>
      <c r="AQ232" s="21"/>
      <c r="BR232" s="7"/>
      <c r="BT232" s="5"/>
    </row>
    <row r="233" spans="1:72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21"/>
      <c r="AO233" s="5"/>
      <c r="AP233" s="5"/>
      <c r="AQ233" s="21"/>
      <c r="BR233" s="7"/>
      <c r="BT233" s="5"/>
    </row>
    <row r="234" spans="1:72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21"/>
      <c r="AO234" s="5"/>
      <c r="AP234" s="5"/>
      <c r="AQ234" s="21"/>
      <c r="BR234" s="7"/>
      <c r="BT234" s="5"/>
    </row>
    <row r="235" spans="1:72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21"/>
      <c r="AO235" s="5"/>
      <c r="AP235" s="5"/>
      <c r="AQ235" s="21"/>
      <c r="BR235" s="7"/>
      <c r="BT235" s="5"/>
    </row>
    <row r="236" spans="1:72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21"/>
      <c r="AO236" s="5"/>
      <c r="AP236" s="5"/>
      <c r="AQ236" s="21"/>
      <c r="BR236" s="7"/>
      <c r="BT236" s="5"/>
    </row>
    <row r="237" spans="1:72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21"/>
      <c r="AO237" s="5"/>
      <c r="AP237" s="5"/>
      <c r="AQ237" s="21"/>
      <c r="BR237" s="7"/>
      <c r="BT237" s="5"/>
    </row>
    <row r="238" spans="1:72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21"/>
      <c r="AO238" s="5"/>
      <c r="AP238" s="5"/>
      <c r="AQ238" s="21"/>
      <c r="BR238" s="7"/>
      <c r="BT238" s="5"/>
    </row>
    <row r="239" spans="1:72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21"/>
      <c r="AO239" s="5"/>
      <c r="AP239" s="5"/>
      <c r="AQ239" s="21"/>
      <c r="BR239" s="7"/>
      <c r="BT239" s="5"/>
    </row>
    <row r="240" spans="1:72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21"/>
      <c r="AO240" s="5"/>
      <c r="AP240" s="5"/>
      <c r="AQ240" s="21"/>
      <c r="BR240" s="7"/>
      <c r="BT240" s="5"/>
    </row>
    <row r="241" spans="1:72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21"/>
      <c r="AO241" s="5"/>
      <c r="AP241" s="5"/>
      <c r="AQ241" s="21"/>
      <c r="BR241" s="7"/>
      <c r="BT241" s="5"/>
    </row>
    <row r="242" spans="1:72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21"/>
      <c r="AO242" s="5"/>
      <c r="AP242" s="5"/>
      <c r="AQ242" s="21"/>
      <c r="BR242" s="7"/>
      <c r="BT242" s="5"/>
    </row>
    <row r="243" spans="1:72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21"/>
      <c r="AO243" s="5"/>
      <c r="AP243" s="5"/>
      <c r="AQ243" s="21"/>
      <c r="BR243" s="7"/>
      <c r="BT243" s="5"/>
    </row>
    <row r="244" spans="1:72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21"/>
      <c r="AO244" s="5"/>
      <c r="AP244" s="5"/>
      <c r="AQ244" s="21"/>
      <c r="BR244" s="7"/>
      <c r="BT244" s="5"/>
    </row>
    <row r="245" spans="1:72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21"/>
      <c r="AO245" s="5"/>
      <c r="AP245" s="5"/>
      <c r="AQ245" s="21"/>
      <c r="BR245" s="7"/>
      <c r="BT245" s="5"/>
    </row>
    <row r="246" spans="1:72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21"/>
      <c r="AO246" s="5"/>
      <c r="AP246" s="5"/>
      <c r="AQ246" s="21"/>
      <c r="BR246" s="7"/>
      <c r="BT246" s="5"/>
    </row>
    <row r="247" spans="1:72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21"/>
      <c r="AO247" s="5"/>
      <c r="AP247" s="5"/>
      <c r="AQ247" s="21"/>
      <c r="BR247" s="7"/>
      <c r="BT247" s="5"/>
    </row>
    <row r="248" spans="1:72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21"/>
      <c r="AO248" s="5"/>
      <c r="AP248" s="5"/>
      <c r="AQ248" s="21"/>
      <c r="BR248" s="7"/>
      <c r="BT248" s="5"/>
    </row>
    <row r="249" spans="1:72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21"/>
      <c r="AO249" s="5"/>
      <c r="AP249" s="5"/>
      <c r="AQ249" s="21"/>
      <c r="BR249" s="7"/>
      <c r="BT249" s="5"/>
    </row>
    <row r="250" spans="1:72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21"/>
      <c r="AO250" s="5"/>
      <c r="AP250" s="5"/>
      <c r="AQ250" s="21"/>
      <c r="BR250" s="7"/>
      <c r="BT250" s="5"/>
    </row>
    <row r="251" spans="1:72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21"/>
      <c r="AO251" s="5"/>
      <c r="AP251" s="5"/>
      <c r="AQ251" s="21"/>
      <c r="BR251" s="7"/>
      <c r="BT251" s="5"/>
    </row>
    <row r="252" spans="1:72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21"/>
      <c r="AO252" s="5"/>
      <c r="AP252" s="5"/>
      <c r="AQ252" s="21"/>
      <c r="BR252" s="7"/>
      <c r="BT252" s="5"/>
    </row>
    <row r="253" spans="1:72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21"/>
      <c r="AO253" s="5"/>
      <c r="AP253" s="5"/>
      <c r="AQ253" s="21"/>
      <c r="BR253" s="7"/>
      <c r="BT253" s="5"/>
    </row>
    <row r="254" spans="1:72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21"/>
      <c r="AO254" s="5"/>
      <c r="AP254" s="5"/>
      <c r="AQ254" s="21"/>
      <c r="BR254" s="7"/>
      <c r="BT254" s="5"/>
    </row>
    <row r="255" spans="1:72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21"/>
      <c r="AO255" s="5"/>
      <c r="AP255" s="5"/>
      <c r="AQ255" s="21"/>
      <c r="BR255" s="7"/>
      <c r="BT255" s="5"/>
    </row>
    <row r="256" spans="1:72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21"/>
      <c r="AO256" s="5"/>
      <c r="AP256" s="5"/>
      <c r="AQ256" s="21"/>
      <c r="BR256" s="7"/>
      <c r="BT256" s="5"/>
    </row>
    <row r="257" spans="1:72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21"/>
      <c r="AO257" s="5"/>
      <c r="AP257" s="5"/>
      <c r="AQ257" s="21"/>
      <c r="BR257" s="7"/>
      <c r="BT257" s="5"/>
    </row>
    <row r="258" spans="1:72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21"/>
      <c r="AO258" s="5"/>
      <c r="AP258" s="5"/>
      <c r="AQ258" s="21"/>
      <c r="BR258" s="7"/>
      <c r="BT258" s="5"/>
    </row>
    <row r="259" spans="1:72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21"/>
      <c r="AO259" s="5"/>
      <c r="AP259" s="5"/>
      <c r="AQ259" s="21"/>
      <c r="BR259" s="7"/>
      <c r="BT259" s="5"/>
    </row>
    <row r="260" spans="1:72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21"/>
      <c r="AO260" s="5"/>
      <c r="AP260" s="5"/>
      <c r="AQ260" s="21"/>
      <c r="BR260" s="7"/>
      <c r="BT260" s="5"/>
    </row>
    <row r="261" spans="1:72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21"/>
      <c r="AO261" s="5"/>
      <c r="AP261" s="5"/>
      <c r="AQ261" s="21"/>
      <c r="BR261" s="7"/>
      <c r="BT261" s="5"/>
    </row>
    <row r="262" spans="1:72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21"/>
      <c r="AO262" s="5"/>
      <c r="AP262" s="5"/>
      <c r="AQ262" s="21"/>
      <c r="BR262" s="7"/>
      <c r="BT262" s="5"/>
    </row>
    <row r="263" spans="1:72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21"/>
      <c r="AO263" s="5"/>
      <c r="AP263" s="5"/>
      <c r="AQ263" s="21"/>
      <c r="BR263" s="7"/>
      <c r="BT263" s="5"/>
    </row>
    <row r="264" spans="1:72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21"/>
      <c r="AO264" s="5"/>
      <c r="AP264" s="5"/>
      <c r="AQ264" s="21"/>
      <c r="BR264" s="7"/>
      <c r="BT264" s="5"/>
    </row>
    <row r="265" spans="1:72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21"/>
      <c r="AO265" s="5"/>
      <c r="AP265" s="5"/>
      <c r="AQ265" s="21"/>
      <c r="BR265" s="7"/>
      <c r="BT265" s="5"/>
    </row>
    <row r="266" spans="1:72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21"/>
      <c r="AO266" s="5"/>
      <c r="AP266" s="5"/>
      <c r="AQ266" s="21"/>
      <c r="BR266" s="7"/>
      <c r="BT266" s="5"/>
    </row>
    <row r="267" spans="1:72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21"/>
      <c r="AO267" s="5"/>
      <c r="AP267" s="5"/>
      <c r="AQ267" s="21"/>
      <c r="BR267" s="7"/>
      <c r="BT267" s="5"/>
    </row>
    <row r="268" spans="1:72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21"/>
      <c r="AO268" s="5"/>
      <c r="AP268" s="5"/>
      <c r="AQ268" s="21"/>
      <c r="BR268" s="7"/>
      <c r="BT268" s="5"/>
    </row>
    <row r="269" spans="1:72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21"/>
      <c r="AO269" s="5"/>
      <c r="AP269" s="5"/>
      <c r="AQ269" s="21"/>
      <c r="BR269" s="7"/>
      <c r="BT269" s="5"/>
    </row>
    <row r="270" spans="1:72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21"/>
      <c r="AO270" s="5"/>
      <c r="AP270" s="5"/>
      <c r="AQ270" s="21"/>
      <c r="BR270" s="7"/>
      <c r="BT270" s="5"/>
    </row>
    <row r="271" spans="1:72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21"/>
      <c r="AO271" s="5"/>
      <c r="AP271" s="5"/>
      <c r="AQ271" s="21"/>
      <c r="BR271" s="7"/>
      <c r="BT271" s="5"/>
    </row>
    <row r="272" spans="1:72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21"/>
      <c r="AO272" s="5"/>
      <c r="AP272" s="5"/>
      <c r="AQ272" s="21"/>
      <c r="BR272" s="7"/>
      <c r="BT272" s="5"/>
    </row>
    <row r="273" spans="1:72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21"/>
      <c r="AO273" s="5"/>
      <c r="AP273" s="5"/>
      <c r="AQ273" s="21"/>
      <c r="BR273" s="7"/>
      <c r="BT273" s="5"/>
    </row>
    <row r="274" spans="1:72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21"/>
      <c r="AO274" s="5"/>
      <c r="AP274" s="5"/>
      <c r="AQ274" s="21"/>
      <c r="BR274" s="7"/>
      <c r="BT274" s="5"/>
    </row>
    <row r="275" spans="1:72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21"/>
      <c r="AO275" s="5"/>
      <c r="AP275" s="5"/>
      <c r="AQ275" s="21"/>
      <c r="BR275" s="7"/>
      <c r="BT275" s="5"/>
    </row>
    <row r="276" spans="1:72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21"/>
      <c r="AO276" s="5"/>
      <c r="AP276" s="5"/>
      <c r="AQ276" s="21"/>
      <c r="BR276" s="7"/>
      <c r="BT276" s="5"/>
    </row>
    <row r="277" spans="1:72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21"/>
      <c r="AO277" s="5"/>
      <c r="AP277" s="5"/>
      <c r="AQ277" s="21"/>
      <c r="BR277" s="7"/>
      <c r="BT277" s="5"/>
    </row>
    <row r="278" spans="1:72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21"/>
      <c r="AO278" s="5"/>
      <c r="AP278" s="5"/>
      <c r="AQ278" s="21"/>
      <c r="BR278" s="7"/>
      <c r="BT278" s="5"/>
    </row>
    <row r="279" spans="1:72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21"/>
      <c r="AO279" s="5"/>
      <c r="AP279" s="5"/>
      <c r="AQ279" s="21"/>
      <c r="BR279" s="7"/>
      <c r="BT279" s="5"/>
    </row>
    <row r="280" spans="1:72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21"/>
      <c r="AO280" s="5"/>
      <c r="AP280" s="5"/>
      <c r="AQ280" s="21"/>
      <c r="BR280" s="7"/>
      <c r="BT280" s="5"/>
    </row>
    <row r="281" spans="1:72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21"/>
      <c r="AO281" s="5"/>
      <c r="AP281" s="5"/>
      <c r="AQ281" s="21"/>
      <c r="BR281" s="7"/>
      <c r="BT281" s="5"/>
    </row>
    <row r="282" spans="1:72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21"/>
      <c r="AO282" s="5"/>
      <c r="AP282" s="5"/>
      <c r="AQ282" s="21"/>
      <c r="BR282" s="7"/>
      <c r="BT282" s="5"/>
    </row>
    <row r="283" spans="1:72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21"/>
      <c r="AO283" s="5"/>
      <c r="AP283" s="5"/>
      <c r="AQ283" s="21"/>
      <c r="BR283" s="7"/>
      <c r="BT283" s="5"/>
    </row>
    <row r="284" spans="1:72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21"/>
      <c r="AO284" s="5"/>
      <c r="AP284" s="5"/>
      <c r="AQ284" s="21"/>
      <c r="BR284" s="7"/>
      <c r="BT284" s="5"/>
    </row>
    <row r="285" spans="1:72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21"/>
      <c r="AO285" s="5"/>
      <c r="AP285" s="5"/>
      <c r="AQ285" s="21"/>
      <c r="BR285" s="7"/>
      <c r="BT285" s="5"/>
    </row>
    <row r="286" spans="1:72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21"/>
      <c r="AO286" s="5"/>
      <c r="AP286" s="5"/>
      <c r="AQ286" s="21"/>
      <c r="BR286" s="7"/>
      <c r="BT286" s="5"/>
    </row>
    <row r="287" spans="1:72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21"/>
      <c r="AO287" s="5"/>
      <c r="AP287" s="5"/>
      <c r="AQ287" s="21"/>
      <c r="BR287" s="7"/>
      <c r="BT287" s="5"/>
    </row>
    <row r="288" spans="1:72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21"/>
      <c r="AO288" s="5"/>
      <c r="AP288" s="5"/>
      <c r="AQ288" s="21"/>
      <c r="BR288" s="7"/>
      <c r="BT288" s="5"/>
    </row>
    <row r="289" spans="1:72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21"/>
      <c r="AO289" s="5"/>
      <c r="AP289" s="5"/>
      <c r="AQ289" s="21"/>
      <c r="BR289" s="7"/>
      <c r="BT289" s="5"/>
    </row>
    <row r="290" spans="1:72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21"/>
      <c r="AO290" s="5"/>
      <c r="AP290" s="5"/>
      <c r="AQ290" s="21"/>
      <c r="BR290" s="7"/>
      <c r="BT290" s="5"/>
    </row>
    <row r="291" spans="1:72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21"/>
      <c r="AO291" s="5"/>
      <c r="AP291" s="5"/>
      <c r="AQ291" s="21"/>
      <c r="BR291" s="7"/>
      <c r="BT291" s="5"/>
    </row>
    <row r="292" spans="1:72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21"/>
      <c r="AO292" s="5"/>
      <c r="AP292" s="5"/>
      <c r="AQ292" s="21"/>
      <c r="BR292" s="7"/>
      <c r="BT292" s="5"/>
    </row>
    <row r="293" spans="1:72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21"/>
      <c r="AO293" s="5"/>
      <c r="AP293" s="5"/>
      <c r="AQ293" s="21"/>
      <c r="BR293" s="7"/>
      <c r="BT293" s="5"/>
    </row>
    <row r="294" spans="1:72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21"/>
      <c r="AO294" s="5"/>
      <c r="AP294" s="5"/>
      <c r="AQ294" s="21"/>
      <c r="BR294" s="7"/>
      <c r="BT294" s="5"/>
    </row>
    <row r="295" spans="1:72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21"/>
      <c r="AO295" s="5"/>
      <c r="AP295" s="5"/>
      <c r="AQ295" s="21"/>
      <c r="BR295" s="7"/>
      <c r="BT295" s="5"/>
    </row>
    <row r="296" spans="1:72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21"/>
      <c r="AO296" s="5"/>
      <c r="AP296" s="5"/>
      <c r="AQ296" s="21"/>
      <c r="BR296" s="7"/>
      <c r="BT296" s="5"/>
    </row>
    <row r="297" spans="1:72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21"/>
      <c r="AO297" s="5"/>
      <c r="AP297" s="5"/>
      <c r="AQ297" s="21"/>
      <c r="BR297" s="7"/>
      <c r="BT297" s="5"/>
    </row>
    <row r="298" spans="1:72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21"/>
      <c r="AO298" s="5"/>
      <c r="AP298" s="5"/>
      <c r="AQ298" s="21"/>
      <c r="BR298" s="7"/>
      <c r="BT298" s="5"/>
    </row>
    <row r="299" spans="1:72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21"/>
      <c r="AO299" s="5"/>
      <c r="AP299" s="5"/>
      <c r="AQ299" s="21"/>
      <c r="BR299" s="7"/>
      <c r="BT299" s="5"/>
    </row>
    <row r="300" spans="1:72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21"/>
      <c r="AO300" s="5"/>
      <c r="AP300" s="5"/>
      <c r="AQ300" s="21"/>
      <c r="BR300" s="7"/>
      <c r="BT300" s="5"/>
    </row>
    <row r="301" spans="1:72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21"/>
      <c r="AO301" s="5"/>
      <c r="AP301" s="5"/>
      <c r="AQ301" s="21"/>
      <c r="BR301" s="7"/>
      <c r="BT301" s="5"/>
    </row>
    <row r="302" spans="1:72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21"/>
      <c r="AO302" s="5"/>
      <c r="AP302" s="5"/>
      <c r="AQ302" s="21"/>
      <c r="BR302" s="7"/>
      <c r="BT302" s="5"/>
    </row>
    <row r="303" spans="1:72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21"/>
      <c r="AO303" s="5"/>
      <c r="AP303" s="5"/>
      <c r="AQ303" s="21"/>
      <c r="BR303" s="7"/>
      <c r="BT303" s="5"/>
    </row>
    <row r="304" spans="1:72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21"/>
      <c r="AO304" s="5"/>
      <c r="AP304" s="5"/>
      <c r="AQ304" s="21"/>
      <c r="BR304" s="7"/>
      <c r="BT304" s="5"/>
    </row>
    <row r="305" spans="1:72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21"/>
      <c r="AO305" s="5"/>
      <c r="AP305" s="5"/>
      <c r="AQ305" s="21"/>
      <c r="BR305" s="7"/>
      <c r="BT305" s="5"/>
    </row>
    <row r="306" spans="1:72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21"/>
      <c r="AO306" s="5"/>
      <c r="AP306" s="5"/>
      <c r="AQ306" s="21"/>
      <c r="BR306" s="7"/>
      <c r="BT306" s="5"/>
    </row>
    <row r="307" spans="1:72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21"/>
      <c r="AO307" s="5"/>
      <c r="AP307" s="5"/>
      <c r="AQ307" s="21"/>
      <c r="BR307" s="7"/>
      <c r="BT307" s="5"/>
    </row>
    <row r="308" spans="1:72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21"/>
      <c r="AO308" s="5"/>
      <c r="AP308" s="5"/>
      <c r="AQ308" s="21"/>
      <c r="BR308" s="7"/>
      <c r="BT308" s="5"/>
    </row>
    <row r="309" spans="1:72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21"/>
      <c r="AO309" s="5"/>
      <c r="AP309" s="5"/>
      <c r="AQ309" s="21"/>
      <c r="BR309" s="7"/>
      <c r="BT309" s="5"/>
    </row>
    <row r="310" spans="1:72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21"/>
      <c r="AO310" s="5"/>
      <c r="AP310" s="5"/>
      <c r="AQ310" s="21"/>
      <c r="BR310" s="7"/>
      <c r="BT310" s="5"/>
    </row>
    <row r="311" spans="1:72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21"/>
      <c r="AO311" s="5"/>
      <c r="AP311" s="5"/>
      <c r="AQ311" s="21"/>
      <c r="BR311" s="7"/>
      <c r="BT311" s="5"/>
    </row>
    <row r="312" spans="1:72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21"/>
      <c r="AO312" s="5"/>
      <c r="AP312" s="5"/>
      <c r="AQ312" s="21"/>
      <c r="BR312" s="7"/>
      <c r="BT312" s="5"/>
    </row>
    <row r="313" spans="1:72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21"/>
      <c r="AO313" s="5"/>
      <c r="AP313" s="5"/>
      <c r="AQ313" s="21"/>
      <c r="BR313" s="7"/>
      <c r="BT313" s="5"/>
    </row>
    <row r="314" spans="1:72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21"/>
      <c r="AO314" s="5"/>
      <c r="AP314" s="5"/>
      <c r="AQ314" s="21"/>
      <c r="BR314" s="7"/>
      <c r="BT314" s="5"/>
    </row>
    <row r="315" spans="1:72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21"/>
      <c r="AO315" s="5"/>
      <c r="AP315" s="5"/>
      <c r="AQ315" s="21"/>
      <c r="BR315" s="7"/>
      <c r="BT315" s="5"/>
    </row>
    <row r="316" spans="1:72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21"/>
      <c r="AO316" s="5"/>
      <c r="AP316" s="5"/>
      <c r="AQ316" s="21"/>
      <c r="BR316" s="7"/>
      <c r="BT316" s="5"/>
    </row>
    <row r="317" spans="1:72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21"/>
      <c r="AO317" s="5"/>
      <c r="AP317" s="5"/>
      <c r="AQ317" s="21"/>
      <c r="BR317" s="7"/>
      <c r="BT317" s="5"/>
    </row>
    <row r="318" spans="1:72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21"/>
      <c r="AO318" s="5"/>
      <c r="AP318" s="5"/>
      <c r="AQ318" s="21"/>
      <c r="BR318" s="7"/>
      <c r="BT318" s="5"/>
    </row>
    <row r="319" spans="1:72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21"/>
      <c r="AO319" s="5"/>
      <c r="AP319" s="5"/>
      <c r="AQ319" s="21"/>
      <c r="BR319" s="7"/>
      <c r="BT319" s="5"/>
    </row>
    <row r="320" spans="1:72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21"/>
      <c r="AO320" s="5"/>
      <c r="AP320" s="5"/>
      <c r="AQ320" s="21"/>
      <c r="BR320" s="7"/>
      <c r="BT320" s="5"/>
    </row>
    <row r="321" spans="1:72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21"/>
      <c r="AO321" s="5"/>
      <c r="AP321" s="5"/>
      <c r="AQ321" s="21"/>
      <c r="BR321" s="7"/>
      <c r="BT321" s="5"/>
    </row>
    <row r="322" spans="1:72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21"/>
      <c r="AO322" s="5"/>
      <c r="AP322" s="5"/>
      <c r="AQ322" s="21"/>
      <c r="BR322" s="7"/>
      <c r="BT322" s="5"/>
    </row>
    <row r="323" spans="1:72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21"/>
      <c r="AO323" s="5"/>
      <c r="AP323" s="5"/>
      <c r="AQ323" s="21"/>
      <c r="BR323" s="7"/>
      <c r="BT323" s="5"/>
    </row>
    <row r="324" spans="1:72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21"/>
      <c r="AO324" s="5"/>
      <c r="AP324" s="5"/>
      <c r="AQ324" s="21"/>
      <c r="BR324" s="7"/>
      <c r="BT324" s="5"/>
    </row>
    <row r="325" spans="1:72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21"/>
      <c r="AO325" s="5"/>
      <c r="AP325" s="5"/>
      <c r="AQ325" s="21"/>
      <c r="BR325" s="7"/>
      <c r="BT325" s="5"/>
    </row>
    <row r="326" spans="1:72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21"/>
      <c r="AO326" s="5"/>
      <c r="AP326" s="5"/>
      <c r="AQ326" s="21"/>
      <c r="BR326" s="7"/>
      <c r="BT326" s="5"/>
    </row>
    <row r="327" spans="1:72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21"/>
      <c r="AO327" s="5"/>
      <c r="AP327" s="5"/>
      <c r="AQ327" s="21"/>
      <c r="BR327" s="7"/>
      <c r="BT327" s="5"/>
    </row>
    <row r="328" spans="1:72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21"/>
      <c r="AO328" s="5"/>
      <c r="AP328" s="5"/>
      <c r="AQ328" s="21"/>
      <c r="BR328" s="7"/>
      <c r="BT328" s="5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O707"/>
  <sheetViews>
    <sheetView workbookViewId="0">
      <pane xSplit="13455" ySplit="5430" topLeftCell="CG227" activePane="bottomRight"/>
      <selection activeCell="CF16" sqref="CF16"/>
      <selection pane="topRight" activeCell="CF16" sqref="CF16"/>
      <selection pane="bottomLeft" activeCell="CF16" sqref="CF16"/>
      <selection pane="bottomRight" activeCell="CF16" sqref="CF16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3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43"/>
      <c r="CK1" s="43"/>
      <c r="CL1" s="43"/>
      <c r="CM1" s="43"/>
      <c r="CN1" s="5"/>
      <c r="CO1" s="5"/>
    </row>
    <row r="2" spans="1:93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21"/>
      <c r="CK2" s="21"/>
      <c r="CL2" s="21"/>
      <c r="CM2" s="21"/>
      <c r="CN2" s="21"/>
      <c r="CO2" s="21"/>
    </row>
    <row r="3" spans="1:93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21"/>
      <c r="CK3" s="21"/>
      <c r="CL3" s="21"/>
      <c r="CM3" s="21"/>
      <c r="CN3" s="21"/>
      <c r="CO3" s="21"/>
    </row>
    <row r="4" spans="1:93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21"/>
      <c r="CK4" s="21"/>
      <c r="CL4" s="21"/>
      <c r="CM4" s="21"/>
      <c r="CN4" s="21"/>
      <c r="CO4" s="21"/>
    </row>
    <row r="5" spans="1:93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21"/>
      <c r="CK5" s="21"/>
      <c r="CL5" s="21"/>
      <c r="CM5" s="21"/>
      <c r="CN5" s="21"/>
      <c r="CO5" s="21"/>
    </row>
    <row r="6" spans="1:93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21"/>
      <c r="CK6" s="21"/>
      <c r="CL6" s="21"/>
      <c r="CM6" s="21"/>
      <c r="CN6" s="21"/>
      <c r="CO6" s="21"/>
    </row>
    <row r="7" spans="1:93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21"/>
      <c r="CK7" s="21"/>
      <c r="CL7" s="21"/>
      <c r="CM7" s="21"/>
      <c r="CN7" s="21"/>
      <c r="CO7" s="21"/>
    </row>
    <row r="8" spans="1:93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21"/>
      <c r="CK8" s="21"/>
      <c r="CL8" s="21"/>
      <c r="CM8" s="21"/>
      <c r="CN8" s="21"/>
      <c r="CO8" s="21"/>
    </row>
    <row r="9" spans="1:93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21"/>
      <c r="CK9" s="21"/>
      <c r="CL9" s="21"/>
      <c r="CM9" s="21"/>
      <c r="CN9" s="21"/>
      <c r="CO9" s="21"/>
    </row>
    <row r="10" spans="1:93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21"/>
      <c r="CK10" s="21"/>
      <c r="CL10" s="21"/>
      <c r="CM10" s="21"/>
      <c r="CN10" s="21"/>
      <c r="CO10" s="21"/>
    </row>
    <row r="11" spans="1:93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21"/>
      <c r="CK11" s="21"/>
      <c r="CL11" s="21"/>
      <c r="CM11" s="21"/>
      <c r="CN11" s="21"/>
      <c r="CO11" s="21"/>
    </row>
    <row r="12" spans="1:93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21"/>
      <c r="CK12" s="21"/>
      <c r="CL12" s="21"/>
      <c r="CM12" s="21"/>
      <c r="CN12" s="21"/>
      <c r="CO12" s="21"/>
    </row>
    <row r="13" spans="1:93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21"/>
      <c r="CK13" s="21"/>
      <c r="CL13" s="21"/>
      <c r="CM13" s="21"/>
      <c r="CN13" s="21"/>
      <c r="CO13" s="21"/>
    </row>
    <row r="14" spans="1:93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21"/>
      <c r="CK14" s="21"/>
      <c r="CL14" s="21"/>
      <c r="CM14" s="21"/>
      <c r="CN14" s="21"/>
      <c r="CO14" s="21"/>
    </row>
    <row r="15" spans="1:93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21"/>
      <c r="CK15" s="21"/>
      <c r="CL15" s="21"/>
      <c r="CM15" s="21"/>
      <c r="CN15" s="21"/>
      <c r="CO15" s="21"/>
    </row>
    <row r="16" spans="1:93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21"/>
      <c r="CK16" s="21"/>
      <c r="CL16" s="21"/>
      <c r="CM16" s="21"/>
      <c r="CN16" s="21"/>
      <c r="CO16" s="21"/>
    </row>
    <row r="17" spans="1:93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21"/>
      <c r="CK17" s="21"/>
      <c r="CL17" s="21"/>
      <c r="CM17" s="21"/>
      <c r="CN17" s="21"/>
      <c r="CO17" s="21"/>
    </row>
    <row r="18" spans="1:93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21"/>
      <c r="CK18" s="21"/>
      <c r="CL18" s="21"/>
      <c r="CM18" s="21"/>
      <c r="CN18" s="21"/>
      <c r="CO18" s="21"/>
    </row>
    <row r="19" spans="1:93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21"/>
      <c r="CK19" s="21"/>
      <c r="CL19" s="21"/>
      <c r="CM19" s="21"/>
      <c r="CN19" s="21"/>
      <c r="CO19" s="21"/>
    </row>
    <row r="20" spans="1:93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21"/>
      <c r="CK20" s="21"/>
      <c r="CL20" s="21"/>
      <c r="CM20" s="21"/>
      <c r="CN20" s="21"/>
      <c r="CO20" s="21"/>
    </row>
    <row r="21" spans="1:93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21"/>
      <c r="CK21" s="21"/>
      <c r="CL21" s="21"/>
      <c r="CM21" s="21"/>
      <c r="CN21" s="21"/>
      <c r="CO21" s="21"/>
    </row>
    <row r="22" spans="1:93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21"/>
      <c r="CK22" s="21"/>
      <c r="CL22" s="21"/>
      <c r="CM22" s="21"/>
      <c r="CN22" s="21"/>
      <c r="CO22" s="21"/>
    </row>
    <row r="23" spans="1:93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21"/>
      <c r="CK23" s="21"/>
      <c r="CL23" s="21"/>
      <c r="CM23" s="21"/>
      <c r="CN23" s="21"/>
      <c r="CO23" s="21"/>
    </row>
    <row r="24" spans="1:93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21"/>
      <c r="CK24" s="21"/>
      <c r="CL24" s="21"/>
      <c r="CM24" s="21"/>
      <c r="CN24" s="21"/>
      <c r="CO24" s="21"/>
    </row>
    <row r="25" spans="1:93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21"/>
      <c r="CK25" s="21"/>
      <c r="CL25" s="21"/>
      <c r="CM25" s="21"/>
      <c r="CN25" s="21"/>
      <c r="CO25" s="21"/>
    </row>
    <row r="26" spans="1:93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21"/>
      <c r="CK26" s="21"/>
      <c r="CL26" s="21"/>
      <c r="CM26" s="21"/>
      <c r="CN26" s="21"/>
      <c r="CO26" s="21"/>
    </row>
    <row r="27" spans="1:93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21"/>
      <c r="CK27" s="21"/>
      <c r="CL27" s="21"/>
      <c r="CM27" s="21"/>
      <c r="CN27" s="21"/>
      <c r="CO27" s="21"/>
    </row>
    <row r="28" spans="1:93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21"/>
      <c r="CK28" s="21"/>
      <c r="CL28" s="21"/>
      <c r="CM28" s="21"/>
      <c r="CN28" s="21"/>
      <c r="CO28" s="21"/>
    </row>
    <row r="29" spans="1:93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21"/>
      <c r="CK29" s="21"/>
      <c r="CL29" s="21"/>
      <c r="CM29" s="21"/>
      <c r="CN29" s="21"/>
      <c r="CO29" s="21"/>
    </row>
    <row r="30" spans="1:93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21"/>
      <c r="CK30" s="21"/>
      <c r="CL30" s="21"/>
      <c r="CM30" s="21"/>
      <c r="CN30" s="21"/>
      <c r="CO30" s="21"/>
    </row>
    <row r="31" spans="1:93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21"/>
      <c r="CK31" s="21"/>
      <c r="CL31" s="21"/>
      <c r="CM31" s="21"/>
      <c r="CN31" s="21"/>
      <c r="CO31" s="21"/>
    </row>
    <row r="32" spans="1:93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21"/>
      <c r="CK32" s="21"/>
      <c r="CL32" s="21"/>
      <c r="CM32" s="21"/>
      <c r="CN32" s="21"/>
      <c r="CO32" s="21"/>
    </row>
    <row r="33" spans="1:93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21"/>
      <c r="CK33" s="21"/>
      <c r="CL33" s="21"/>
      <c r="CM33" s="21"/>
      <c r="CN33" s="21"/>
      <c r="CO33" s="21"/>
    </row>
    <row r="34" spans="1:93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21"/>
      <c r="CK34" s="21"/>
      <c r="CL34" s="21"/>
      <c r="CM34" s="21"/>
      <c r="CN34" s="21"/>
      <c r="CO34" s="21"/>
    </row>
    <row r="35" spans="1:93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21"/>
      <c r="CK35" s="21"/>
      <c r="CL35" s="21"/>
      <c r="CM35" s="21"/>
      <c r="CN35" s="21"/>
      <c r="CO35" s="21"/>
    </row>
    <row r="36" spans="1:93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21"/>
      <c r="CK36" s="21"/>
      <c r="CL36" s="21"/>
      <c r="CM36" s="21"/>
      <c r="CN36" s="21"/>
      <c r="CO36" s="21"/>
    </row>
    <row r="37" spans="1:93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21"/>
      <c r="CK37" s="21"/>
      <c r="CL37" s="21"/>
      <c r="CM37" s="21"/>
      <c r="CN37" s="21"/>
      <c r="CO37" s="21"/>
    </row>
    <row r="38" spans="1:93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21"/>
      <c r="CK38" s="21"/>
      <c r="CL38" s="21"/>
      <c r="CM38" s="21"/>
      <c r="CN38" s="21"/>
      <c r="CO38" s="21"/>
    </row>
    <row r="39" spans="1:93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21"/>
      <c r="CK39" s="21"/>
      <c r="CL39" s="21"/>
      <c r="CM39" s="21"/>
      <c r="CN39" s="21"/>
      <c r="CO39" s="21"/>
    </row>
    <row r="40" spans="1:93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21"/>
      <c r="CK40" s="21"/>
      <c r="CL40" s="21"/>
      <c r="CM40" s="21"/>
      <c r="CN40" s="21"/>
      <c r="CO40" s="21"/>
    </row>
    <row r="41" spans="1:93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21"/>
      <c r="CK41" s="21"/>
      <c r="CL41" s="21"/>
      <c r="CM41" s="21"/>
      <c r="CN41" s="21"/>
      <c r="CO41" s="21"/>
    </row>
    <row r="42" spans="1:93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21"/>
      <c r="CK42" s="21"/>
      <c r="CL42" s="21"/>
      <c r="CM42" s="21"/>
      <c r="CN42" s="21"/>
      <c r="CO42" s="21"/>
    </row>
    <row r="43" spans="1:93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21"/>
      <c r="CK43" s="21"/>
      <c r="CL43" s="21"/>
      <c r="CM43" s="21"/>
      <c r="CN43" s="21"/>
      <c r="CO43" s="21"/>
    </row>
    <row r="44" spans="1:93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21"/>
      <c r="CK44" s="21"/>
      <c r="CL44" s="21"/>
      <c r="CM44" s="21"/>
      <c r="CN44" s="21"/>
      <c r="CO44" s="21"/>
    </row>
    <row r="45" spans="1:93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21"/>
      <c r="CK45" s="21"/>
      <c r="CL45" s="21"/>
      <c r="CM45" s="21"/>
      <c r="CN45" s="21"/>
      <c r="CO45" s="21"/>
    </row>
    <row r="46" spans="1:93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21"/>
      <c r="CK46" s="21"/>
      <c r="CL46" s="21"/>
      <c r="CM46" s="21"/>
      <c r="CN46" s="21"/>
      <c r="CO46" s="21"/>
    </row>
    <row r="47" spans="1:93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21"/>
      <c r="CK47" s="21"/>
      <c r="CL47" s="21"/>
      <c r="CM47" s="21"/>
      <c r="CN47" s="21"/>
      <c r="CO47" s="21"/>
    </row>
    <row r="48" spans="1:93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21"/>
      <c r="CK48" s="21"/>
      <c r="CL48" s="21"/>
      <c r="CM48" s="21"/>
      <c r="CN48" s="21"/>
      <c r="CO48" s="21"/>
    </row>
    <row r="49" spans="1:93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21"/>
      <c r="CK49" s="21"/>
      <c r="CL49" s="21"/>
      <c r="CM49" s="21"/>
      <c r="CN49" s="21"/>
      <c r="CO49" s="21"/>
    </row>
    <row r="50" spans="1:93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21"/>
      <c r="CK50" s="21"/>
      <c r="CL50" s="21"/>
      <c r="CM50" s="21"/>
      <c r="CN50" s="21"/>
      <c r="CO50" s="21"/>
    </row>
    <row r="51" spans="1:93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21"/>
      <c r="CK51" s="21"/>
      <c r="CL51" s="21"/>
      <c r="CM51" s="21"/>
      <c r="CN51" s="21"/>
      <c r="CO51" s="21"/>
    </row>
    <row r="52" spans="1:93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21"/>
      <c r="CK52" s="21"/>
      <c r="CL52" s="21"/>
      <c r="CM52" s="21"/>
      <c r="CN52" s="21"/>
      <c r="CO52" s="21"/>
    </row>
    <row r="53" spans="1:93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21"/>
      <c r="CK53" s="21"/>
      <c r="CL53" s="21"/>
      <c r="CM53" s="21"/>
      <c r="CN53" s="21"/>
      <c r="CO53" s="21"/>
    </row>
    <row r="54" spans="1:93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21"/>
      <c r="CK54" s="21"/>
      <c r="CL54" s="21"/>
      <c r="CM54" s="21"/>
      <c r="CN54" s="21"/>
      <c r="CO54" s="21"/>
    </row>
    <row r="55" spans="1:93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21"/>
      <c r="CK55" s="21"/>
      <c r="CL55" s="21"/>
      <c r="CM55" s="21"/>
      <c r="CN55" s="21"/>
      <c r="CO55" s="21"/>
    </row>
    <row r="56" spans="1:93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21"/>
      <c r="CK56" s="21"/>
      <c r="CL56" s="21"/>
      <c r="CM56" s="21"/>
      <c r="CN56" s="21"/>
      <c r="CO56" s="21"/>
    </row>
    <row r="57" spans="1:93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21"/>
      <c r="CK57" s="21"/>
      <c r="CL57" s="21"/>
      <c r="CM57" s="21"/>
      <c r="CN57" s="21"/>
      <c r="CO57" s="21"/>
    </row>
    <row r="58" spans="1:93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21"/>
      <c r="CK58" s="21"/>
      <c r="CL58" s="21"/>
      <c r="CM58" s="21"/>
      <c r="CN58" s="21"/>
      <c r="CO58" s="21"/>
    </row>
    <row r="59" spans="1:93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21"/>
      <c r="CK59" s="21"/>
      <c r="CL59" s="21"/>
      <c r="CM59" s="21"/>
      <c r="CN59" s="21"/>
      <c r="CO59" s="21"/>
    </row>
    <row r="60" spans="1:93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21"/>
      <c r="CK60" s="21"/>
      <c r="CL60" s="21"/>
      <c r="CM60" s="21"/>
      <c r="CN60" s="21"/>
      <c r="CO60" s="21"/>
    </row>
    <row r="61" spans="1:93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21"/>
      <c r="CK61" s="21"/>
      <c r="CL61" s="21"/>
      <c r="CM61" s="21"/>
      <c r="CN61" s="21"/>
      <c r="CO61" s="21"/>
    </row>
    <row r="62" spans="1:93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21"/>
      <c r="CK62" s="21"/>
      <c r="CL62" s="21"/>
      <c r="CM62" s="21"/>
      <c r="CN62" s="21"/>
      <c r="CO62" s="21"/>
    </row>
    <row r="63" spans="1:93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21"/>
      <c r="CK63" s="21"/>
      <c r="CL63" s="21"/>
      <c r="CM63" s="21"/>
      <c r="CN63" s="21"/>
      <c r="CO63" s="21"/>
    </row>
    <row r="64" spans="1:93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21"/>
      <c r="CK64" s="21"/>
      <c r="CL64" s="21"/>
      <c r="CM64" s="21"/>
      <c r="CN64" s="21"/>
      <c r="CO64" s="21"/>
    </row>
    <row r="65" spans="1:93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21"/>
      <c r="CK65" s="21"/>
      <c r="CL65" s="21"/>
      <c r="CM65" s="21"/>
      <c r="CN65" s="21"/>
      <c r="CO65" s="21"/>
    </row>
    <row r="66" spans="1:93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21"/>
      <c r="CK66" s="21"/>
      <c r="CL66" s="21"/>
      <c r="CM66" s="21"/>
      <c r="CN66" s="21"/>
      <c r="CO66" s="21"/>
    </row>
    <row r="67" spans="1:93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21"/>
      <c r="CK67" s="21"/>
      <c r="CL67" s="21"/>
      <c r="CM67" s="21"/>
      <c r="CN67" s="21"/>
      <c r="CO67" s="21"/>
    </row>
    <row r="68" spans="1:93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21"/>
      <c r="CK68" s="21"/>
      <c r="CL68" s="21"/>
      <c r="CM68" s="21"/>
      <c r="CN68" s="21"/>
      <c r="CO68" s="21"/>
    </row>
    <row r="69" spans="1:93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21"/>
      <c r="CK69" s="21"/>
      <c r="CL69" s="21"/>
      <c r="CM69" s="21"/>
      <c r="CN69" s="21"/>
      <c r="CO69" s="21"/>
    </row>
    <row r="70" spans="1:93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21"/>
      <c r="CK70" s="21"/>
      <c r="CL70" s="21"/>
      <c r="CM70" s="21"/>
      <c r="CN70" s="21"/>
      <c r="CO70" s="21"/>
    </row>
    <row r="71" spans="1:93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21"/>
      <c r="CK71" s="21"/>
      <c r="CL71" s="21"/>
      <c r="CM71" s="21"/>
      <c r="CN71" s="21"/>
      <c r="CO71" s="21"/>
    </row>
    <row r="72" spans="1:93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21"/>
      <c r="CK72" s="21"/>
      <c r="CL72" s="21"/>
      <c r="CM72" s="21"/>
      <c r="CN72" s="21"/>
      <c r="CO72" s="21"/>
    </row>
    <row r="73" spans="1:93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21"/>
      <c r="CK73" s="21"/>
      <c r="CL73" s="21"/>
      <c r="CM73" s="21"/>
      <c r="CN73" s="21"/>
      <c r="CO73" s="21"/>
    </row>
    <row r="74" spans="1:93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21"/>
      <c r="CK74" s="21"/>
      <c r="CL74" s="21"/>
      <c r="CM74" s="21"/>
      <c r="CN74" s="21"/>
      <c r="CO74" s="21"/>
    </row>
    <row r="75" spans="1:93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21"/>
      <c r="CK75" s="21"/>
      <c r="CL75" s="21"/>
      <c r="CM75" s="21"/>
      <c r="CN75" s="21"/>
      <c r="CO75" s="21"/>
    </row>
    <row r="76" spans="1:93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21"/>
      <c r="CK76" s="21"/>
      <c r="CL76" s="21"/>
      <c r="CM76" s="21"/>
      <c r="CN76" s="21"/>
      <c r="CO76" s="21"/>
    </row>
    <row r="77" spans="1:93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21"/>
      <c r="CK77" s="21"/>
      <c r="CL77" s="21"/>
      <c r="CM77" s="21"/>
      <c r="CN77" s="21"/>
      <c r="CO77" s="21"/>
    </row>
    <row r="78" spans="1:93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21"/>
      <c r="CK78" s="21"/>
      <c r="CL78" s="21"/>
      <c r="CM78" s="21"/>
      <c r="CN78" s="21"/>
      <c r="CO78" s="21"/>
    </row>
    <row r="79" spans="1:93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21"/>
      <c r="CK79" s="21"/>
      <c r="CL79" s="21"/>
      <c r="CM79" s="21"/>
      <c r="CN79" s="21"/>
      <c r="CO79" s="21"/>
    </row>
    <row r="80" spans="1:93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21"/>
      <c r="CK80" s="21"/>
      <c r="CL80" s="21"/>
      <c r="CM80" s="21"/>
      <c r="CN80" s="21"/>
      <c r="CO80" s="21"/>
    </row>
    <row r="81" spans="1:93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21"/>
      <c r="CK81" s="21"/>
      <c r="CL81" s="21"/>
      <c r="CM81" s="21"/>
      <c r="CN81" s="21"/>
      <c r="CO81" s="21"/>
    </row>
    <row r="82" spans="1:93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21"/>
      <c r="CK82" s="21"/>
      <c r="CL82" s="21"/>
      <c r="CM82" s="21"/>
      <c r="CN82" s="21"/>
      <c r="CO82" s="21"/>
    </row>
    <row r="83" spans="1:93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21"/>
      <c r="CK83" s="21"/>
      <c r="CL83" s="21"/>
      <c r="CM83" s="21"/>
      <c r="CN83" s="21"/>
      <c r="CO83" s="21"/>
    </row>
    <row r="84" spans="1:93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21"/>
      <c r="CK84" s="21"/>
      <c r="CL84" s="21"/>
      <c r="CM84" s="21"/>
      <c r="CN84" s="21"/>
      <c r="CO84" s="21"/>
    </row>
    <row r="85" spans="1:93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21"/>
      <c r="CK85" s="21"/>
      <c r="CL85" s="21"/>
      <c r="CM85" s="21"/>
      <c r="CN85" s="21"/>
      <c r="CO85" s="21"/>
    </row>
    <row r="86" spans="1:93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21"/>
      <c r="CK86" s="21"/>
      <c r="CL86" s="21"/>
      <c r="CM86" s="21"/>
      <c r="CN86" s="21"/>
      <c r="CO86" s="21"/>
    </row>
    <row r="87" spans="1:93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21"/>
      <c r="CK87" s="21"/>
      <c r="CL87" s="21"/>
      <c r="CM87" s="21"/>
      <c r="CN87" s="21"/>
      <c r="CO87" s="21"/>
    </row>
    <row r="88" spans="1:93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21"/>
      <c r="CK88" s="21"/>
      <c r="CL88" s="21"/>
      <c r="CM88" s="21"/>
      <c r="CN88" s="21"/>
      <c r="CO88" s="21"/>
    </row>
    <row r="89" spans="1:93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21"/>
      <c r="CK89" s="21"/>
      <c r="CL89" s="21"/>
      <c r="CM89" s="21"/>
      <c r="CN89" s="21"/>
      <c r="CO89" s="21"/>
    </row>
    <row r="90" spans="1:93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21"/>
      <c r="CK90" s="21"/>
      <c r="CL90" s="21"/>
      <c r="CM90" s="21"/>
      <c r="CN90" s="21"/>
      <c r="CO90" s="21"/>
    </row>
    <row r="91" spans="1:93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21"/>
      <c r="CK91" s="21"/>
      <c r="CL91" s="21"/>
      <c r="CM91" s="21"/>
      <c r="CN91" s="21"/>
      <c r="CO91" s="21"/>
    </row>
    <row r="92" spans="1:93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21"/>
      <c r="CK92" s="21"/>
      <c r="CL92" s="21"/>
      <c r="CM92" s="21"/>
      <c r="CN92" s="21"/>
      <c r="CO92" s="21"/>
    </row>
    <row r="93" spans="1:93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21"/>
      <c r="CK93" s="21"/>
      <c r="CL93" s="21"/>
      <c r="CM93" s="21"/>
      <c r="CN93" s="21"/>
      <c r="CO93" s="21"/>
    </row>
    <row r="94" spans="1:93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21"/>
      <c r="CK94" s="21"/>
      <c r="CL94" s="21"/>
      <c r="CM94" s="21"/>
      <c r="CN94" s="21"/>
      <c r="CO94" s="21"/>
    </row>
    <row r="95" spans="1:93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21"/>
      <c r="CK95" s="21"/>
      <c r="CL95" s="21"/>
      <c r="CM95" s="21"/>
      <c r="CN95" s="21"/>
      <c r="CO95" s="21"/>
    </row>
    <row r="96" spans="1:93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21"/>
      <c r="CK96" s="21"/>
      <c r="CL96" s="21"/>
      <c r="CM96" s="21"/>
      <c r="CN96" s="21"/>
      <c r="CO96" s="21"/>
    </row>
    <row r="97" spans="1:93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21"/>
      <c r="CK97" s="21"/>
      <c r="CL97" s="21"/>
      <c r="CM97" s="21"/>
      <c r="CN97" s="21"/>
      <c r="CO97" s="21"/>
    </row>
    <row r="98" spans="1:93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21"/>
      <c r="CK98" s="21"/>
      <c r="CL98" s="21"/>
      <c r="CM98" s="21"/>
      <c r="CN98" s="21"/>
      <c r="CO98" s="21"/>
    </row>
    <row r="99" spans="1:93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21"/>
      <c r="CK99" s="21"/>
      <c r="CL99" s="21"/>
      <c r="CM99" s="21"/>
      <c r="CN99" s="21"/>
      <c r="CO99" s="21"/>
    </row>
    <row r="100" spans="1:93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21"/>
      <c r="CK100" s="21"/>
      <c r="CL100" s="21"/>
      <c r="CM100" s="21"/>
      <c r="CN100" s="21"/>
      <c r="CO100" s="21"/>
    </row>
    <row r="101" spans="1:93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21"/>
      <c r="CK101" s="21"/>
      <c r="CL101" s="21"/>
      <c r="CM101" s="21"/>
      <c r="CN101" s="21"/>
      <c r="CO101" s="21"/>
    </row>
    <row r="102" spans="1:93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21"/>
      <c r="CK102" s="21"/>
      <c r="CL102" s="21"/>
      <c r="CM102" s="21"/>
      <c r="CN102" s="21"/>
      <c r="CO102" s="21"/>
    </row>
    <row r="103" spans="1:93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21"/>
      <c r="CK103" s="21"/>
      <c r="CL103" s="21"/>
      <c r="CM103" s="21"/>
      <c r="CN103" s="21"/>
      <c r="CO103" s="21"/>
    </row>
    <row r="104" spans="1:93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21"/>
      <c r="CK104" s="21"/>
      <c r="CL104" s="21"/>
      <c r="CM104" s="21"/>
      <c r="CN104" s="21"/>
      <c r="CO104" s="21"/>
    </row>
    <row r="105" spans="1:93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21"/>
      <c r="CK105" s="21"/>
      <c r="CL105" s="21"/>
      <c r="CM105" s="21"/>
      <c r="CN105" s="21"/>
      <c r="CO105" s="21"/>
    </row>
    <row r="106" spans="1:93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21"/>
      <c r="CK106" s="21"/>
      <c r="CL106" s="21"/>
      <c r="CM106" s="21"/>
      <c r="CN106" s="21"/>
      <c r="CO106" s="21"/>
    </row>
    <row r="107" spans="1:93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21"/>
      <c r="CK107" s="21"/>
      <c r="CL107" s="21"/>
      <c r="CM107" s="21"/>
      <c r="CN107" s="21"/>
      <c r="CO107" s="21"/>
    </row>
    <row r="108" spans="1:93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21"/>
      <c r="CK108" s="21"/>
      <c r="CL108" s="21"/>
      <c r="CM108" s="21"/>
      <c r="CN108" s="21"/>
      <c r="CO108" s="21"/>
    </row>
    <row r="109" spans="1:93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21"/>
      <c r="CK109" s="21"/>
      <c r="CL109" s="21"/>
      <c r="CM109" s="21"/>
      <c r="CN109" s="21"/>
      <c r="CO109" s="21"/>
    </row>
    <row r="110" spans="1:93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21"/>
      <c r="CK110" s="21"/>
      <c r="CL110" s="21"/>
      <c r="CM110" s="21"/>
      <c r="CN110" s="21"/>
      <c r="CO110" s="21"/>
    </row>
    <row r="111" spans="1:93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21"/>
      <c r="CK111" s="21"/>
      <c r="CL111" s="21"/>
      <c r="CM111" s="21"/>
      <c r="CN111" s="21"/>
      <c r="CO111" s="21"/>
    </row>
    <row r="112" spans="1:93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21"/>
      <c r="CK112" s="21"/>
      <c r="CL112" s="21"/>
      <c r="CM112" s="21"/>
      <c r="CN112" s="21"/>
      <c r="CO112" s="21"/>
    </row>
    <row r="113" spans="1:93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21"/>
      <c r="CK113" s="21"/>
      <c r="CL113" s="21"/>
      <c r="CM113" s="21"/>
      <c r="CN113" s="21"/>
      <c r="CO113" s="21"/>
    </row>
    <row r="114" spans="1:93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21"/>
      <c r="CK114" s="21"/>
      <c r="CL114" s="21"/>
      <c r="CM114" s="21"/>
      <c r="CN114" s="21"/>
      <c r="CO114" s="21"/>
    </row>
    <row r="115" spans="1:93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21"/>
      <c r="CK115" s="21"/>
      <c r="CL115" s="21"/>
      <c r="CM115" s="21"/>
      <c r="CN115" s="21"/>
      <c r="CO115" s="21"/>
    </row>
    <row r="116" spans="1:93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21"/>
      <c r="CK116" s="21"/>
      <c r="CL116" s="21"/>
      <c r="CM116" s="21"/>
      <c r="CN116" s="21"/>
      <c r="CO116" s="21"/>
    </row>
    <row r="117" spans="1:93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21"/>
      <c r="CK117" s="21"/>
      <c r="CL117" s="21"/>
      <c r="CM117" s="21"/>
      <c r="CN117" s="21"/>
      <c r="CO117" s="21"/>
    </row>
    <row r="118" spans="1:93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21"/>
      <c r="CK118" s="21"/>
      <c r="CL118" s="21"/>
      <c r="CM118" s="21"/>
      <c r="CN118" s="21"/>
      <c r="CO118" s="21"/>
    </row>
    <row r="119" spans="1:93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21"/>
      <c r="CK119" s="21"/>
      <c r="CL119" s="21"/>
      <c r="CM119" s="21"/>
      <c r="CN119" s="21"/>
      <c r="CO119" s="21"/>
    </row>
    <row r="120" spans="1:93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21"/>
      <c r="CK120" s="21"/>
      <c r="CL120" s="21"/>
      <c r="CM120" s="21"/>
      <c r="CN120" s="21"/>
      <c r="CO120" s="21"/>
    </row>
    <row r="121" spans="1:93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21"/>
      <c r="CK121" s="21"/>
      <c r="CL121" s="21"/>
      <c r="CM121" s="21"/>
      <c r="CN121" s="21"/>
      <c r="CO121" s="21"/>
    </row>
    <row r="122" spans="1:93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21"/>
      <c r="CK122" s="21"/>
      <c r="CL122" s="21"/>
      <c r="CM122" s="21"/>
      <c r="CN122" s="21"/>
      <c r="CO122" s="21"/>
    </row>
    <row r="123" spans="1:93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21"/>
      <c r="CK123" s="21"/>
      <c r="CL123" s="21"/>
      <c r="CM123" s="21"/>
      <c r="CN123" s="21"/>
      <c r="CO123" s="21"/>
    </row>
    <row r="124" spans="1:93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21"/>
      <c r="CK124" s="21"/>
      <c r="CL124" s="21"/>
      <c r="CM124" s="21"/>
      <c r="CN124" s="21"/>
      <c r="CO124" s="21"/>
    </row>
    <row r="125" spans="1:93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21"/>
      <c r="CK125" s="21"/>
      <c r="CL125" s="21"/>
      <c r="CM125" s="21"/>
      <c r="CN125" s="21"/>
      <c r="CO125" s="21"/>
    </row>
    <row r="126" spans="1:93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21"/>
      <c r="CK126" s="21"/>
      <c r="CL126" s="21"/>
      <c r="CM126" s="21"/>
      <c r="CN126" s="21"/>
      <c r="CO126" s="21"/>
    </row>
    <row r="127" spans="1:93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21"/>
      <c r="CK127" s="21"/>
      <c r="CL127" s="21"/>
      <c r="CM127" s="21"/>
      <c r="CN127" s="21"/>
      <c r="CO127" s="21"/>
    </row>
    <row r="128" spans="1:93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21"/>
      <c r="CK128" s="21"/>
      <c r="CL128" s="21"/>
      <c r="CM128" s="21"/>
      <c r="CN128" s="21"/>
      <c r="CO128" s="21"/>
    </row>
    <row r="129" spans="1:93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21"/>
      <c r="CK129" s="21"/>
      <c r="CL129" s="21"/>
      <c r="CM129" s="21"/>
      <c r="CN129" s="21"/>
      <c r="CO129" s="21"/>
    </row>
    <row r="130" spans="1:93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21"/>
      <c r="CK130" s="21"/>
      <c r="CL130" s="21"/>
      <c r="CM130" s="21"/>
      <c r="CN130" s="21"/>
      <c r="CO130" s="21"/>
    </row>
    <row r="131" spans="1:93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21"/>
      <c r="CK131" s="21"/>
      <c r="CL131" s="21"/>
      <c r="CM131" s="21"/>
      <c r="CN131" s="21"/>
      <c r="CO131" s="21"/>
    </row>
    <row r="132" spans="1:93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21"/>
      <c r="CK132" s="21"/>
      <c r="CL132" s="21"/>
      <c r="CM132" s="21"/>
      <c r="CN132" s="21"/>
      <c r="CO132" s="21"/>
    </row>
    <row r="133" spans="1:93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21"/>
      <c r="CK133" s="21"/>
      <c r="CL133" s="21"/>
      <c r="CM133" s="21"/>
      <c r="CN133" s="21"/>
      <c r="CO133" s="21"/>
    </row>
    <row r="134" spans="1:93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21"/>
      <c r="CK134" s="21"/>
      <c r="CL134" s="21"/>
      <c r="CM134" s="21"/>
      <c r="CN134" s="21"/>
      <c r="CO134" s="21"/>
    </row>
    <row r="135" spans="1:93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21"/>
      <c r="CK135" s="21"/>
      <c r="CL135" s="21"/>
      <c r="CM135" s="21"/>
      <c r="CN135" s="21"/>
      <c r="CO135" s="21"/>
    </row>
    <row r="136" spans="1:93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21"/>
      <c r="CK136" s="21"/>
      <c r="CL136" s="21"/>
      <c r="CM136" s="21"/>
      <c r="CN136" s="21"/>
      <c r="CO136" s="21"/>
    </row>
    <row r="137" spans="1:93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21"/>
      <c r="CK137" s="21"/>
      <c r="CL137" s="21"/>
      <c r="CM137" s="21"/>
      <c r="CN137" s="21"/>
      <c r="CO137" s="21"/>
    </row>
    <row r="138" spans="1:93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21"/>
      <c r="CK138" s="21"/>
      <c r="CL138" s="21"/>
      <c r="CM138" s="21"/>
      <c r="CN138" s="21"/>
      <c r="CO138" s="21"/>
    </row>
    <row r="139" spans="1:93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21"/>
      <c r="CK139" s="21"/>
      <c r="CL139" s="21"/>
      <c r="CM139" s="21"/>
      <c r="CN139" s="21"/>
      <c r="CO139" s="21"/>
    </row>
    <row r="140" spans="1:93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21"/>
      <c r="CK140" s="21"/>
      <c r="CL140" s="21"/>
      <c r="CM140" s="21"/>
      <c r="CN140" s="21"/>
      <c r="CO140" s="21"/>
    </row>
    <row r="141" spans="1:93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21"/>
      <c r="CK141" s="21"/>
      <c r="CL141" s="21"/>
      <c r="CM141" s="21"/>
      <c r="CN141" s="21"/>
      <c r="CO141" s="21"/>
    </row>
    <row r="142" spans="1:93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21"/>
      <c r="CK142" s="21"/>
      <c r="CL142" s="21"/>
      <c r="CM142" s="21"/>
      <c r="CN142" s="21"/>
      <c r="CO142" s="21"/>
    </row>
    <row r="143" spans="1:93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21"/>
      <c r="CK143" s="21"/>
      <c r="CL143" s="21"/>
      <c r="CM143" s="21"/>
      <c r="CN143" s="21"/>
      <c r="CO143" s="21"/>
    </row>
    <row r="144" spans="1:93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21"/>
      <c r="CK144" s="21"/>
      <c r="CL144" s="21"/>
      <c r="CM144" s="21"/>
      <c r="CN144" s="21"/>
      <c r="CO144" s="21"/>
    </row>
    <row r="145" spans="1:93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21"/>
      <c r="CK145" s="21"/>
      <c r="CL145" s="21"/>
      <c r="CM145" s="21"/>
      <c r="CN145" s="21"/>
      <c r="CO145" s="21"/>
    </row>
    <row r="146" spans="1:93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21"/>
      <c r="CK146" s="21"/>
      <c r="CL146" s="21"/>
      <c r="CM146" s="21"/>
      <c r="CN146" s="21"/>
      <c r="CO146" s="21"/>
    </row>
    <row r="147" spans="1:93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21"/>
      <c r="CK147" s="21"/>
      <c r="CL147" s="21"/>
      <c r="CM147" s="21"/>
      <c r="CN147" s="21"/>
      <c r="CO147" s="21"/>
    </row>
    <row r="148" spans="1:93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21"/>
      <c r="CK148" s="21"/>
      <c r="CL148" s="21"/>
      <c r="CM148" s="21"/>
      <c r="CN148" s="21"/>
      <c r="CO148" s="21"/>
    </row>
    <row r="149" spans="1:93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21"/>
      <c r="CK149" s="21"/>
      <c r="CL149" s="21"/>
      <c r="CM149" s="21"/>
      <c r="CN149" s="21"/>
      <c r="CO149" s="21"/>
    </row>
    <row r="150" spans="1:93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21"/>
      <c r="CK150" s="21"/>
      <c r="CL150" s="21"/>
      <c r="CM150" s="21"/>
      <c r="CN150" s="21"/>
      <c r="CO150" s="21"/>
    </row>
    <row r="151" spans="1:93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21"/>
      <c r="CK151" s="21"/>
      <c r="CL151" s="21"/>
      <c r="CM151" s="21"/>
      <c r="CN151" s="21"/>
      <c r="CO151" s="21"/>
    </row>
    <row r="152" spans="1:93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21"/>
      <c r="CK152" s="21"/>
      <c r="CL152" s="21"/>
      <c r="CM152" s="21"/>
      <c r="CN152" s="21"/>
      <c r="CO152" s="21"/>
    </row>
    <row r="153" spans="1:93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21"/>
      <c r="CK153" s="21"/>
      <c r="CL153" s="21"/>
      <c r="CM153" s="21"/>
      <c r="CN153" s="21"/>
      <c r="CO153" s="21"/>
    </row>
    <row r="154" spans="1:93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21"/>
      <c r="CK154" s="21"/>
      <c r="CL154" s="21"/>
      <c r="CM154" s="21"/>
      <c r="CN154" s="21"/>
      <c r="CO154" s="21"/>
    </row>
    <row r="155" spans="1:93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21"/>
      <c r="CK155" s="21"/>
      <c r="CL155" s="21"/>
      <c r="CM155" s="21"/>
      <c r="CN155" s="21"/>
      <c r="CO155" s="21"/>
    </row>
    <row r="156" spans="1:93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21"/>
      <c r="CK156" s="21"/>
      <c r="CL156" s="21"/>
      <c r="CM156" s="21"/>
      <c r="CN156" s="21"/>
      <c r="CO156" s="21"/>
    </row>
    <row r="157" spans="1:93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21"/>
      <c r="CK157" s="21"/>
      <c r="CL157" s="21"/>
      <c r="CM157" s="21"/>
      <c r="CN157" s="21"/>
      <c r="CO157" s="21"/>
    </row>
    <row r="158" spans="1:93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21"/>
      <c r="CK158" s="21"/>
      <c r="CL158" s="21"/>
      <c r="CM158" s="21"/>
      <c r="CN158" s="21"/>
      <c r="CO158" s="21"/>
    </row>
    <row r="159" spans="1:93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21"/>
      <c r="CK159" s="21"/>
      <c r="CL159" s="21"/>
      <c r="CM159" s="21"/>
      <c r="CN159" s="21"/>
      <c r="CO159" s="21"/>
    </row>
    <row r="160" spans="1:93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21"/>
      <c r="CK160" s="21"/>
      <c r="CL160" s="21"/>
      <c r="CM160" s="21"/>
      <c r="CN160" s="21"/>
      <c r="CO160" s="21"/>
    </row>
    <row r="161" spans="1:93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21"/>
      <c r="CK161" s="21"/>
      <c r="CL161" s="21"/>
      <c r="CM161" s="21"/>
      <c r="CN161" s="21"/>
      <c r="CO161" s="21"/>
    </row>
    <row r="162" spans="1:93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21"/>
      <c r="CK162" s="21"/>
      <c r="CL162" s="21"/>
      <c r="CM162" s="21"/>
      <c r="CN162" s="21"/>
      <c r="CO162" s="21"/>
    </row>
    <row r="163" spans="1:93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21"/>
      <c r="CK163" s="21"/>
      <c r="CL163" s="21"/>
      <c r="CM163" s="21"/>
      <c r="CN163" s="21"/>
      <c r="CO163" s="21"/>
    </row>
    <row r="164" spans="1:93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21"/>
      <c r="CK164" s="21"/>
      <c r="CL164" s="21"/>
      <c r="CM164" s="21"/>
      <c r="CN164" s="21"/>
      <c r="CO164" s="21"/>
    </row>
    <row r="165" spans="1:93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21"/>
      <c r="CK165" s="21"/>
      <c r="CL165" s="21"/>
      <c r="CM165" s="21"/>
      <c r="CN165" s="21"/>
      <c r="CO165" s="21"/>
    </row>
    <row r="166" spans="1:93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21"/>
      <c r="CK166" s="21"/>
      <c r="CL166" s="21"/>
      <c r="CM166" s="21"/>
      <c r="CN166" s="21"/>
      <c r="CO166" s="21"/>
    </row>
    <row r="167" spans="1:93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21"/>
      <c r="CK167" s="21"/>
      <c r="CL167" s="21"/>
      <c r="CM167" s="21"/>
      <c r="CN167" s="21"/>
      <c r="CO167" s="21"/>
    </row>
    <row r="168" spans="1:93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21"/>
      <c r="CK168" s="21"/>
      <c r="CL168" s="21"/>
      <c r="CM168" s="21"/>
      <c r="CN168" s="21"/>
      <c r="CO168" s="21"/>
    </row>
    <row r="169" spans="1:93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21"/>
      <c r="CK169" s="21"/>
      <c r="CL169" s="21"/>
      <c r="CM169" s="21"/>
      <c r="CN169" s="21"/>
      <c r="CO169" s="21"/>
    </row>
    <row r="170" spans="1:93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21"/>
      <c r="CK170" s="21"/>
      <c r="CL170" s="21"/>
      <c r="CM170" s="21"/>
      <c r="CN170" s="21"/>
      <c r="CO170" s="21"/>
    </row>
    <row r="171" spans="1:93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21"/>
      <c r="CK171" s="21"/>
      <c r="CL171" s="21"/>
      <c r="CM171" s="21"/>
      <c r="CN171" s="21"/>
      <c r="CO171" s="21"/>
    </row>
    <row r="172" spans="1:93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21"/>
      <c r="CK172" s="21"/>
      <c r="CL172" s="21"/>
      <c r="CM172" s="21"/>
      <c r="CN172" s="21"/>
      <c r="CO172" s="21"/>
    </row>
    <row r="173" spans="1:93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21"/>
      <c r="CK173" s="21"/>
      <c r="CL173" s="21"/>
      <c r="CM173" s="21"/>
      <c r="CN173" s="21"/>
      <c r="CO173" s="21"/>
    </row>
    <row r="174" spans="1:93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21"/>
      <c r="CK174" s="21"/>
      <c r="CL174" s="21"/>
      <c r="CM174" s="21"/>
      <c r="CN174" s="21"/>
      <c r="CO174" s="21"/>
    </row>
    <row r="175" spans="1:93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21"/>
      <c r="CK175" s="21"/>
      <c r="CL175" s="21"/>
      <c r="CM175" s="21"/>
      <c r="CN175" s="21"/>
      <c r="CO175" s="21"/>
    </row>
    <row r="176" spans="1:93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21"/>
      <c r="CK176" s="21"/>
      <c r="CL176" s="21"/>
      <c r="CM176" s="21"/>
      <c r="CN176" s="21"/>
      <c r="CO176" s="21"/>
    </row>
    <row r="177" spans="1:93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21"/>
      <c r="CK177" s="21"/>
      <c r="CL177" s="21"/>
      <c r="CM177" s="21"/>
      <c r="CN177" s="21"/>
      <c r="CO177" s="21"/>
    </row>
    <row r="178" spans="1:93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21"/>
      <c r="CK178" s="21"/>
      <c r="CL178" s="21"/>
      <c r="CM178" s="21"/>
      <c r="CN178" s="21"/>
      <c r="CO178" s="21"/>
    </row>
    <row r="179" spans="1:93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21"/>
      <c r="CK179" s="21"/>
      <c r="CL179" s="21"/>
      <c r="CM179" s="21"/>
      <c r="CN179" s="21"/>
      <c r="CO179" s="21"/>
    </row>
    <row r="180" spans="1:93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21"/>
      <c r="CK180" s="21"/>
      <c r="CL180" s="21"/>
      <c r="CM180" s="21"/>
      <c r="CN180" s="21"/>
      <c r="CO180" s="21"/>
    </row>
    <row r="181" spans="1:93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21"/>
      <c r="CK181" s="21"/>
      <c r="CL181" s="21"/>
      <c r="CM181" s="21"/>
      <c r="CN181" s="21"/>
      <c r="CO181" s="21"/>
    </row>
    <row r="182" spans="1:93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21"/>
      <c r="CK182" s="21"/>
      <c r="CL182" s="21"/>
      <c r="CM182" s="21"/>
      <c r="CN182" s="21"/>
      <c r="CO182" s="21"/>
    </row>
    <row r="183" spans="1:93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21"/>
      <c r="CK183" s="21"/>
      <c r="CL183" s="21"/>
      <c r="CM183" s="21"/>
      <c r="CN183" s="21"/>
      <c r="CO183" s="21"/>
    </row>
    <row r="184" spans="1:93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21"/>
      <c r="CK184" s="21"/>
      <c r="CL184" s="21"/>
      <c r="CM184" s="21"/>
      <c r="CN184" s="21"/>
      <c r="CO184" s="21"/>
    </row>
    <row r="185" spans="1:93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21"/>
      <c r="CK185" s="21"/>
      <c r="CL185" s="21"/>
      <c r="CM185" s="21"/>
      <c r="CN185" s="21"/>
      <c r="CO185" s="21"/>
    </row>
    <row r="186" spans="1:93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21"/>
      <c r="CK186" s="21"/>
      <c r="CL186" s="21"/>
      <c r="CM186" s="21"/>
      <c r="CN186" s="21"/>
      <c r="CO186" s="21"/>
    </row>
    <row r="187" spans="1:93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21"/>
      <c r="CK187" s="21"/>
      <c r="CL187" s="21"/>
      <c r="CM187" s="21"/>
      <c r="CN187" s="21"/>
      <c r="CO187" s="21"/>
    </row>
    <row r="188" spans="1:93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21"/>
      <c r="CK188" s="21"/>
      <c r="CL188" s="21"/>
      <c r="CM188" s="21"/>
      <c r="CN188" s="21"/>
      <c r="CO188" s="21"/>
    </row>
    <row r="189" spans="1:93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21"/>
      <c r="CK189" s="21"/>
      <c r="CL189" s="21"/>
      <c r="CM189" s="21"/>
      <c r="CN189" s="21"/>
      <c r="CO189" s="21"/>
    </row>
    <row r="190" spans="1:93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21"/>
      <c r="CK190" s="21"/>
      <c r="CL190" s="21"/>
      <c r="CM190" s="21"/>
      <c r="CN190" s="21"/>
      <c r="CO190" s="21"/>
    </row>
    <row r="191" spans="1:93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21"/>
      <c r="CK191" s="21"/>
      <c r="CL191" s="21"/>
      <c r="CM191" s="21"/>
      <c r="CN191" s="21"/>
      <c r="CO191" s="21"/>
    </row>
    <row r="192" spans="1:93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21"/>
      <c r="CK192" s="21"/>
      <c r="CL192" s="21"/>
      <c r="CM192" s="21"/>
      <c r="CN192" s="21"/>
      <c r="CO192" s="21"/>
    </row>
    <row r="193" spans="1:93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21"/>
      <c r="CK193" s="21"/>
      <c r="CL193" s="21"/>
      <c r="CM193" s="21"/>
      <c r="CN193" s="21"/>
      <c r="CO193" s="21"/>
    </row>
    <row r="194" spans="1:93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21"/>
      <c r="CK194" s="21"/>
      <c r="CL194" s="21"/>
      <c r="CM194" s="21"/>
      <c r="CN194" s="21"/>
      <c r="CO194" s="21"/>
    </row>
    <row r="195" spans="1:93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21"/>
      <c r="CK195" s="21"/>
      <c r="CL195" s="21"/>
      <c r="CM195" s="21"/>
      <c r="CN195" s="21"/>
      <c r="CO195" s="21"/>
    </row>
    <row r="196" spans="1:93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21"/>
      <c r="CK196" s="21"/>
      <c r="CL196" s="21"/>
      <c r="CM196" s="21"/>
      <c r="CN196" s="21"/>
      <c r="CO196" s="21"/>
    </row>
    <row r="197" spans="1:93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21"/>
      <c r="CK197" s="21"/>
      <c r="CL197" s="21"/>
      <c r="CM197" s="21"/>
      <c r="CN197" s="21"/>
      <c r="CO197" s="21"/>
    </row>
    <row r="198" spans="1:93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21"/>
      <c r="CK198" s="21"/>
      <c r="CL198" s="21"/>
      <c r="CM198" s="21"/>
      <c r="CN198" s="21"/>
      <c r="CO198" s="21"/>
    </row>
    <row r="199" spans="1:93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21"/>
      <c r="CK199" s="21"/>
      <c r="CL199" s="21"/>
      <c r="CM199" s="21"/>
      <c r="CN199" s="21"/>
      <c r="CO199" s="21"/>
    </row>
    <row r="200" spans="1:93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21"/>
      <c r="CK200" s="21"/>
      <c r="CL200" s="21"/>
      <c r="CM200" s="21"/>
      <c r="CN200" s="21"/>
      <c r="CO200" s="21"/>
    </row>
    <row r="201" spans="1:93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21"/>
      <c r="CK201" s="21"/>
      <c r="CL201" s="21"/>
      <c r="CM201" s="21"/>
      <c r="CN201" s="21"/>
      <c r="CO201" s="21"/>
    </row>
    <row r="202" spans="1:93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21"/>
      <c r="CK202" s="21"/>
      <c r="CL202" s="21"/>
      <c r="CM202" s="21"/>
      <c r="CN202" s="21"/>
      <c r="CO202" s="21"/>
    </row>
    <row r="203" spans="1:93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21"/>
      <c r="CK203" s="21"/>
      <c r="CL203" s="21"/>
      <c r="CM203" s="21"/>
      <c r="CN203" s="21"/>
      <c r="CO203" s="21"/>
    </row>
    <row r="204" spans="1:93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21"/>
      <c r="CK204" s="21"/>
      <c r="CL204" s="21"/>
      <c r="CM204" s="21"/>
      <c r="CN204" s="21"/>
      <c r="CO204" s="21"/>
    </row>
    <row r="205" spans="1:93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21"/>
      <c r="CK205" s="21"/>
      <c r="CL205" s="21"/>
      <c r="CM205" s="21"/>
      <c r="CN205" s="21"/>
      <c r="CO205" s="21"/>
    </row>
    <row r="206" spans="1:93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21"/>
      <c r="CK206" s="21"/>
      <c r="CL206" s="21"/>
      <c r="CM206" s="21"/>
      <c r="CN206" s="21"/>
      <c r="CO206" s="21"/>
    </row>
    <row r="207" spans="1:93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21"/>
      <c r="CK207" s="21"/>
      <c r="CL207" s="21"/>
      <c r="CM207" s="21"/>
      <c r="CN207" s="21"/>
      <c r="CO207" s="21"/>
    </row>
    <row r="208" spans="1:93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21"/>
      <c r="CK208" s="21"/>
      <c r="CL208" s="21"/>
      <c r="CM208" s="21"/>
      <c r="CN208" s="21"/>
      <c r="CO208" s="21"/>
    </row>
    <row r="209" spans="1:93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21"/>
      <c r="CK209" s="21"/>
      <c r="CL209" s="21"/>
      <c r="CM209" s="21"/>
      <c r="CN209" s="21"/>
      <c r="CO209" s="21"/>
    </row>
    <row r="210" spans="1:93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21"/>
      <c r="CK210" s="21"/>
      <c r="CL210" s="21"/>
      <c r="CM210" s="21"/>
      <c r="CN210" s="21"/>
      <c r="CO210" s="21"/>
    </row>
    <row r="211" spans="1:93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21"/>
      <c r="CK211" s="21"/>
      <c r="CL211" s="21"/>
      <c r="CM211" s="21"/>
      <c r="CN211" s="21"/>
      <c r="CO211" s="21"/>
    </row>
    <row r="212" spans="1:93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21"/>
      <c r="CK212" s="21"/>
      <c r="CL212" s="21"/>
      <c r="CM212" s="21"/>
      <c r="CN212" s="21"/>
      <c r="CO212" s="21"/>
    </row>
    <row r="213" spans="1:93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21"/>
      <c r="CK213" s="21"/>
      <c r="CL213" s="21"/>
      <c r="CM213" s="21"/>
      <c r="CN213" s="21"/>
      <c r="CO213" s="21"/>
    </row>
    <row r="214" spans="1:93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21"/>
      <c r="CK214" s="21"/>
      <c r="CL214" s="21"/>
      <c r="CM214" s="21"/>
      <c r="CN214" s="21"/>
      <c r="CO214" s="21"/>
    </row>
    <row r="215" spans="1:93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21"/>
      <c r="CK215" s="21"/>
      <c r="CL215" s="21"/>
      <c r="CM215" s="21"/>
      <c r="CN215" s="21"/>
      <c r="CO215" s="21"/>
    </row>
    <row r="216" spans="1:93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21"/>
      <c r="CK216" s="21"/>
      <c r="CL216" s="21"/>
      <c r="CM216" s="21"/>
      <c r="CN216" s="21"/>
      <c r="CO216" s="21"/>
    </row>
    <row r="217" spans="1:93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21"/>
      <c r="CK217" s="21"/>
      <c r="CL217" s="21"/>
      <c r="CM217" s="21"/>
      <c r="CN217" s="21"/>
      <c r="CO217" s="21"/>
    </row>
    <row r="218" spans="1:93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21"/>
      <c r="CK218" s="21"/>
      <c r="CL218" s="21"/>
      <c r="CM218" s="21"/>
      <c r="CN218" s="21"/>
      <c r="CO218" s="21"/>
    </row>
    <row r="219" spans="1:93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21"/>
      <c r="CK219" s="21"/>
      <c r="CL219" s="21"/>
      <c r="CM219" s="21"/>
      <c r="CN219" s="21"/>
      <c r="CO219" s="21"/>
    </row>
    <row r="220" spans="1:93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21"/>
      <c r="CK220" s="21"/>
      <c r="CL220" s="21"/>
      <c r="CM220" s="21"/>
      <c r="CN220" s="21"/>
      <c r="CO220" s="21"/>
    </row>
    <row r="221" spans="1:93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21"/>
      <c r="CK221" s="21"/>
      <c r="CL221" s="21"/>
      <c r="CM221" s="21"/>
      <c r="CN221" s="21"/>
      <c r="CO221" s="21"/>
    </row>
    <row r="222" spans="1:93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21"/>
      <c r="CK222" s="21"/>
      <c r="CL222" s="21"/>
      <c r="CM222" s="21"/>
      <c r="CN222" s="21"/>
      <c r="CO222" s="21"/>
    </row>
    <row r="223" spans="1:93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21"/>
      <c r="CK223" s="21"/>
      <c r="CL223" s="21"/>
      <c r="CM223" s="21"/>
      <c r="CN223" s="21"/>
      <c r="CO223" s="21"/>
    </row>
    <row r="224" spans="1:93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21"/>
      <c r="CK224" s="21"/>
      <c r="CL224" s="21"/>
      <c r="CM224" s="21"/>
      <c r="CN224" s="21"/>
      <c r="CO224" s="21"/>
    </row>
    <row r="225" spans="1:93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21"/>
      <c r="CK225" s="21"/>
      <c r="CL225" s="21"/>
      <c r="CM225" s="21"/>
      <c r="CN225" s="21"/>
      <c r="CO225" s="21"/>
    </row>
    <row r="226" spans="1:93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21"/>
      <c r="CK226" s="21"/>
      <c r="CL226" s="21"/>
      <c r="CM226" s="21"/>
      <c r="CN226" s="21"/>
      <c r="CO226" s="21"/>
    </row>
    <row r="227" spans="1:93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21"/>
      <c r="CK227" s="21"/>
      <c r="CL227" s="21"/>
      <c r="CM227" s="21"/>
      <c r="CN227" s="21"/>
      <c r="CO227" s="21"/>
    </row>
    <row r="228" spans="1:93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21"/>
      <c r="CK228" s="21"/>
      <c r="CL228" s="21"/>
      <c r="CM228" s="21"/>
      <c r="CN228" s="21"/>
      <c r="CO228" s="21"/>
    </row>
    <row r="229" spans="1:93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21"/>
      <c r="CK229" s="21"/>
      <c r="CL229" s="21"/>
      <c r="CM229" s="21"/>
      <c r="CN229" s="21"/>
      <c r="CO229" s="21"/>
    </row>
    <row r="230" spans="1:93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21"/>
      <c r="CK230" s="21"/>
      <c r="CL230" s="21"/>
      <c r="CM230" s="21"/>
      <c r="CN230" s="21"/>
      <c r="CO230" s="21"/>
    </row>
    <row r="231" spans="1:93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21"/>
      <c r="CK231" s="21"/>
      <c r="CL231" s="21"/>
      <c r="CM231" s="21"/>
      <c r="CN231" s="21"/>
      <c r="CO231" s="21"/>
    </row>
    <row r="232" spans="1:93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21"/>
      <c r="CK232" s="21"/>
      <c r="CL232" s="21"/>
      <c r="CM232" s="21"/>
      <c r="CN232" s="21"/>
      <c r="CO232" s="21"/>
    </row>
    <row r="233" spans="1:93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21"/>
      <c r="CK233" s="21"/>
      <c r="CL233" s="21"/>
      <c r="CM233" s="21"/>
      <c r="CN233" s="21"/>
      <c r="CO233" s="21"/>
    </row>
    <row r="234" spans="1:93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21"/>
      <c r="CK234" s="21"/>
      <c r="CL234" s="21"/>
      <c r="CM234" s="21"/>
      <c r="CN234" s="21"/>
      <c r="CO234" s="21"/>
    </row>
    <row r="235" spans="1:93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21"/>
      <c r="CK235" s="21"/>
      <c r="CL235" s="21"/>
      <c r="CM235" s="21"/>
      <c r="CN235" s="21"/>
      <c r="CO235" s="21"/>
    </row>
    <row r="236" spans="1:93" s="5" customFormat="1" x14ac:dyDescent="0.2">
      <c r="BG236" s="9"/>
      <c r="BH236" s="9"/>
    </row>
    <row r="237" spans="1:93" s="5" customFormat="1" x14ac:dyDescent="0.2"/>
    <row r="238" spans="1:93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</row>
    <row r="239" spans="1:93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21"/>
      <c r="AO239" s="5"/>
      <c r="AP239" s="5"/>
      <c r="AQ239" s="21"/>
    </row>
    <row r="240" spans="1:93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21"/>
      <c r="AO240" s="5"/>
      <c r="AP240" s="5"/>
      <c r="AQ240" s="21"/>
      <c r="BC240" s="21"/>
    </row>
    <row r="241" spans="1:43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21"/>
      <c r="AO241" s="5"/>
      <c r="AP241" s="5"/>
      <c r="AQ241" s="21"/>
    </row>
    <row r="242" spans="1:43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21"/>
      <c r="AO242" s="5"/>
      <c r="AP242" s="5"/>
      <c r="AQ242" s="21"/>
    </row>
    <row r="243" spans="1:43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21"/>
      <c r="AO243" s="5"/>
      <c r="AP243" s="5"/>
      <c r="AQ243" s="21"/>
    </row>
    <row r="244" spans="1:43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21"/>
      <c r="AO244" s="5"/>
      <c r="AP244" s="5"/>
      <c r="AQ244" s="21"/>
    </row>
    <row r="245" spans="1:43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21"/>
      <c r="AO245" s="5"/>
      <c r="AP245" s="5"/>
      <c r="AQ245" s="21"/>
    </row>
    <row r="246" spans="1:43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21"/>
      <c r="AO246" s="5"/>
      <c r="AP246" s="5"/>
      <c r="AQ246" s="21"/>
    </row>
    <row r="247" spans="1:43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21"/>
      <c r="AO247" s="5"/>
      <c r="AP247" s="5"/>
      <c r="AQ247" s="21"/>
    </row>
    <row r="248" spans="1:43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21"/>
      <c r="AO248" s="5"/>
      <c r="AP248" s="5"/>
      <c r="AQ248" s="21"/>
    </row>
    <row r="249" spans="1:43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21"/>
      <c r="AO249" s="5"/>
      <c r="AP249" s="5"/>
      <c r="AQ249" s="21"/>
    </row>
    <row r="250" spans="1:43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21"/>
      <c r="AO250" s="5"/>
      <c r="AP250" s="5"/>
      <c r="AQ250" s="21"/>
    </row>
    <row r="251" spans="1:43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21"/>
      <c r="AO251" s="5"/>
      <c r="AP251" s="5"/>
      <c r="AQ251" s="21"/>
    </row>
    <row r="252" spans="1:43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21"/>
      <c r="AO252" s="5"/>
      <c r="AP252" s="5"/>
      <c r="AQ252" s="21"/>
    </row>
    <row r="253" spans="1:43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21"/>
      <c r="AO253" s="5"/>
      <c r="AP253" s="5"/>
      <c r="AQ253" s="21"/>
    </row>
    <row r="254" spans="1:43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21"/>
      <c r="AO254" s="5"/>
      <c r="AP254" s="5"/>
      <c r="AQ254" s="21"/>
    </row>
    <row r="255" spans="1:43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21"/>
      <c r="AO255" s="5"/>
      <c r="AP255" s="5"/>
      <c r="AQ255" s="21"/>
    </row>
    <row r="256" spans="1:43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21"/>
      <c r="AO256" s="5"/>
      <c r="AP256" s="5"/>
      <c r="AQ256" s="21"/>
    </row>
    <row r="257" spans="1:43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21"/>
      <c r="AO257" s="5"/>
      <c r="AP257" s="5"/>
      <c r="AQ257" s="21"/>
    </row>
    <row r="258" spans="1:43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21"/>
      <c r="AO258" s="5"/>
      <c r="AP258" s="5"/>
      <c r="AQ258" s="21"/>
    </row>
    <row r="259" spans="1:43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21"/>
      <c r="AO259" s="5"/>
      <c r="AP259" s="5"/>
      <c r="AQ259" s="21"/>
    </row>
    <row r="260" spans="1:43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21"/>
      <c r="AO260" s="5"/>
      <c r="AP260" s="5"/>
      <c r="AQ260" s="21"/>
    </row>
    <row r="261" spans="1:43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21"/>
      <c r="AO261" s="5"/>
      <c r="AP261" s="5"/>
      <c r="AQ261" s="21"/>
    </row>
    <row r="262" spans="1:43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21"/>
      <c r="AO262" s="5"/>
      <c r="AP262" s="5"/>
      <c r="AQ262" s="21"/>
    </row>
    <row r="263" spans="1:43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21"/>
      <c r="AO263" s="5"/>
      <c r="AP263" s="5"/>
      <c r="AQ263" s="21"/>
    </row>
    <row r="264" spans="1:43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21"/>
      <c r="AO264" s="5"/>
      <c r="AP264" s="5"/>
      <c r="AQ264" s="21"/>
    </row>
    <row r="265" spans="1:43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21"/>
      <c r="AO265" s="5"/>
      <c r="AP265" s="5"/>
      <c r="AQ265" s="21"/>
    </row>
    <row r="266" spans="1:43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21"/>
      <c r="AO266" s="5"/>
      <c r="AP266" s="5"/>
      <c r="AQ266" s="21"/>
    </row>
    <row r="267" spans="1:43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21"/>
      <c r="AO267" s="5"/>
      <c r="AP267" s="5"/>
      <c r="AQ267" s="21"/>
    </row>
    <row r="268" spans="1:43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21"/>
      <c r="AO268" s="5"/>
      <c r="AP268" s="5"/>
      <c r="AQ268" s="21"/>
    </row>
    <row r="269" spans="1:43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21"/>
      <c r="AO269" s="5"/>
      <c r="AP269" s="5"/>
      <c r="AQ269" s="21"/>
    </row>
    <row r="270" spans="1:43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21"/>
      <c r="AO270" s="5"/>
      <c r="AP270" s="5"/>
      <c r="AQ270" s="21"/>
    </row>
    <row r="271" spans="1:43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21"/>
      <c r="AO271" s="5"/>
      <c r="AP271" s="5"/>
      <c r="AQ271" s="21"/>
    </row>
    <row r="272" spans="1:43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21"/>
      <c r="AO272" s="5"/>
      <c r="AP272" s="5"/>
      <c r="AQ272" s="21"/>
    </row>
    <row r="273" spans="1:43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21"/>
      <c r="AO273" s="5"/>
      <c r="AP273" s="5"/>
      <c r="AQ273" s="21"/>
    </row>
    <row r="274" spans="1:43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21"/>
      <c r="AO274" s="5"/>
      <c r="AP274" s="5"/>
      <c r="AQ274" s="21"/>
    </row>
    <row r="275" spans="1:43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21"/>
      <c r="AO275" s="5"/>
      <c r="AP275" s="5"/>
      <c r="AQ275" s="21"/>
    </row>
    <row r="276" spans="1:43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21"/>
      <c r="AO276" s="5"/>
      <c r="AP276" s="5"/>
      <c r="AQ276" s="21"/>
    </row>
    <row r="277" spans="1:43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21"/>
      <c r="AO277" s="5"/>
      <c r="AP277" s="5"/>
      <c r="AQ277" s="21"/>
    </row>
    <row r="278" spans="1:43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21"/>
      <c r="AO278" s="5"/>
      <c r="AP278" s="5"/>
      <c r="AQ278" s="21"/>
    </row>
    <row r="279" spans="1:43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21"/>
      <c r="AO279" s="5"/>
      <c r="AP279" s="5"/>
      <c r="AQ279" s="21"/>
    </row>
    <row r="280" spans="1:43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21"/>
      <c r="AO280" s="5"/>
      <c r="AP280" s="5"/>
      <c r="AQ280" s="21"/>
    </row>
    <row r="281" spans="1:43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21"/>
      <c r="AO281" s="5"/>
      <c r="AP281" s="5"/>
      <c r="AQ281" s="21"/>
    </row>
    <row r="282" spans="1:43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21"/>
      <c r="AO282" s="5"/>
      <c r="AP282" s="5"/>
      <c r="AQ282" s="21"/>
    </row>
    <row r="283" spans="1:43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21"/>
      <c r="AO283" s="5"/>
      <c r="AP283" s="5"/>
      <c r="AQ283" s="21"/>
    </row>
    <row r="284" spans="1:43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21"/>
      <c r="AO284" s="5"/>
      <c r="AP284" s="5"/>
      <c r="AQ284" s="21"/>
    </row>
    <row r="285" spans="1:43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21"/>
      <c r="AO285" s="5"/>
      <c r="AP285" s="5"/>
      <c r="AQ285" s="21"/>
    </row>
    <row r="286" spans="1:43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21"/>
      <c r="AO286" s="5"/>
      <c r="AP286" s="5"/>
      <c r="AQ286" s="21"/>
    </row>
    <row r="287" spans="1:43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21"/>
      <c r="AO287" s="5"/>
      <c r="AP287" s="5"/>
      <c r="AQ287" s="21"/>
    </row>
    <row r="288" spans="1:43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21"/>
      <c r="AO288" s="5"/>
      <c r="AP288" s="5"/>
      <c r="AQ288" s="21"/>
    </row>
    <row r="289" spans="1:43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21"/>
      <c r="AO289" s="5"/>
      <c r="AP289" s="5"/>
      <c r="AQ289" s="21"/>
    </row>
    <row r="290" spans="1:43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21"/>
      <c r="AO290" s="5"/>
      <c r="AP290" s="5"/>
      <c r="AQ290" s="21"/>
    </row>
    <row r="291" spans="1:43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21"/>
      <c r="AO291" s="5"/>
      <c r="AP291" s="5"/>
      <c r="AQ291" s="21"/>
    </row>
    <row r="292" spans="1:43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21"/>
      <c r="AO292" s="5"/>
      <c r="AP292" s="5"/>
      <c r="AQ292" s="21"/>
    </row>
    <row r="293" spans="1:43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21"/>
      <c r="AO293" s="5"/>
      <c r="AP293" s="5"/>
      <c r="AQ293" s="21"/>
    </row>
    <row r="294" spans="1:43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21"/>
      <c r="AO294" s="5"/>
      <c r="AP294" s="5"/>
      <c r="AQ294" s="21"/>
    </row>
    <row r="295" spans="1:43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21"/>
      <c r="AO295" s="5"/>
      <c r="AP295" s="5"/>
      <c r="AQ295" s="21"/>
    </row>
    <row r="296" spans="1:43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21"/>
      <c r="AO296" s="5"/>
      <c r="AP296" s="5"/>
      <c r="AQ296" s="21"/>
    </row>
    <row r="297" spans="1:43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21"/>
      <c r="AO297" s="5"/>
      <c r="AP297" s="5"/>
      <c r="AQ297" s="21"/>
    </row>
    <row r="298" spans="1:43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21"/>
      <c r="AO298" s="5"/>
      <c r="AP298" s="5"/>
      <c r="AQ298" s="21"/>
    </row>
    <row r="299" spans="1:43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21"/>
      <c r="AO299" s="5"/>
      <c r="AP299" s="5"/>
      <c r="AQ299" s="21"/>
    </row>
    <row r="300" spans="1:43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21"/>
      <c r="AO300" s="5"/>
      <c r="AP300" s="5"/>
      <c r="AQ300" s="21"/>
    </row>
    <row r="301" spans="1:43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21"/>
      <c r="AO301" s="5"/>
      <c r="AP301" s="5"/>
      <c r="AQ301" s="21"/>
    </row>
    <row r="302" spans="1:43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21"/>
      <c r="AO302" s="5"/>
      <c r="AP302" s="5"/>
      <c r="AQ302" s="21"/>
    </row>
    <row r="303" spans="1:43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21"/>
      <c r="AO303" s="5"/>
      <c r="AP303" s="5"/>
      <c r="AQ303" s="21"/>
    </row>
    <row r="304" spans="1:43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21"/>
      <c r="AO304" s="5"/>
      <c r="AP304" s="5"/>
      <c r="AQ304" s="21"/>
    </row>
    <row r="305" spans="1:43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21"/>
      <c r="AO305" s="5"/>
      <c r="AP305" s="5"/>
      <c r="AQ305" s="21"/>
    </row>
    <row r="306" spans="1:43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21"/>
      <c r="AO306" s="5"/>
      <c r="AP306" s="5"/>
      <c r="AQ306" s="21"/>
    </row>
    <row r="307" spans="1:43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21"/>
      <c r="AO307" s="5"/>
      <c r="AP307" s="5"/>
      <c r="AQ307" s="21"/>
    </row>
    <row r="308" spans="1:43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21"/>
      <c r="AO308" s="5"/>
      <c r="AP308" s="5"/>
      <c r="AQ308" s="21"/>
    </row>
    <row r="309" spans="1:43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21"/>
      <c r="AO309" s="5"/>
      <c r="AP309" s="5"/>
      <c r="AQ309" s="21"/>
    </row>
    <row r="310" spans="1:43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21"/>
      <c r="AO310" s="5"/>
      <c r="AP310" s="5"/>
      <c r="AQ310" s="21"/>
    </row>
    <row r="311" spans="1:43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21"/>
      <c r="AO311" s="5"/>
      <c r="AP311" s="5"/>
      <c r="AQ311" s="21"/>
    </row>
    <row r="312" spans="1:43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21"/>
      <c r="AO312" s="5"/>
      <c r="AP312" s="5"/>
      <c r="AQ312" s="21"/>
    </row>
    <row r="313" spans="1:43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21"/>
      <c r="AO313" s="5"/>
      <c r="AP313" s="5"/>
      <c r="AQ313" s="21"/>
    </row>
    <row r="314" spans="1:43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21"/>
      <c r="AO314" s="5"/>
      <c r="AP314" s="5"/>
      <c r="AQ314" s="21"/>
    </row>
    <row r="315" spans="1:43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21"/>
      <c r="AO315" s="5"/>
      <c r="AP315" s="5"/>
      <c r="AQ315" s="21"/>
    </row>
    <row r="316" spans="1:43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21"/>
      <c r="AO316" s="5"/>
      <c r="AP316" s="5"/>
      <c r="AQ316" s="21"/>
    </row>
    <row r="317" spans="1:43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21"/>
      <c r="AO317" s="5"/>
      <c r="AP317" s="5"/>
      <c r="AQ317" s="21"/>
    </row>
    <row r="318" spans="1:43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21"/>
      <c r="AO318" s="5"/>
      <c r="AP318" s="5"/>
      <c r="AQ318" s="21"/>
    </row>
    <row r="319" spans="1:43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21"/>
      <c r="AO319" s="5"/>
      <c r="AP319" s="5"/>
      <c r="AQ319" s="21"/>
    </row>
    <row r="320" spans="1:43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21"/>
      <c r="AO320" s="5"/>
      <c r="AP320" s="5"/>
      <c r="AQ320" s="21"/>
    </row>
    <row r="321" spans="1:43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21"/>
      <c r="AO321" s="5"/>
      <c r="AP321" s="5"/>
      <c r="AQ321" s="21"/>
    </row>
    <row r="322" spans="1:43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21"/>
      <c r="AO322" s="5"/>
      <c r="AP322" s="5"/>
      <c r="AQ322" s="21"/>
    </row>
    <row r="323" spans="1:43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21"/>
      <c r="AO323" s="5"/>
      <c r="AP323" s="5"/>
      <c r="AQ323" s="21"/>
    </row>
    <row r="324" spans="1:43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21"/>
      <c r="AO324" s="5"/>
      <c r="AP324" s="5"/>
      <c r="AQ324" s="21"/>
    </row>
    <row r="325" spans="1:43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21"/>
      <c r="AO325" s="5"/>
      <c r="AP325" s="5"/>
      <c r="AQ325" s="21"/>
    </row>
    <row r="326" spans="1:43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21"/>
      <c r="AO326" s="5"/>
      <c r="AP326" s="5"/>
      <c r="AQ326" s="21"/>
    </row>
    <row r="327" spans="1:43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21"/>
      <c r="AO327" s="5"/>
      <c r="AP327" s="5"/>
      <c r="AQ327" s="21"/>
    </row>
    <row r="328" spans="1:43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21"/>
      <c r="AO328" s="5"/>
      <c r="AP328" s="5"/>
      <c r="AQ328" s="21"/>
    </row>
    <row r="329" spans="1:43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21"/>
      <c r="AO329" s="5"/>
      <c r="AP329" s="5"/>
      <c r="AQ329" s="21"/>
    </row>
    <row r="330" spans="1:43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21"/>
      <c r="AO330" s="5"/>
      <c r="AP330" s="5"/>
      <c r="AQ330" s="21"/>
    </row>
    <row r="331" spans="1:43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21"/>
      <c r="AO331" s="5"/>
      <c r="AP331" s="5"/>
      <c r="AQ331" s="21"/>
    </row>
    <row r="332" spans="1:43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21"/>
      <c r="AO332" s="5"/>
      <c r="AP332" s="5"/>
      <c r="AQ332" s="21"/>
    </row>
    <row r="333" spans="1:43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21"/>
      <c r="AO333" s="5"/>
      <c r="AP333" s="5"/>
      <c r="AQ333" s="21"/>
    </row>
    <row r="334" spans="1:43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21"/>
      <c r="AO334" s="5"/>
      <c r="AP334" s="5"/>
      <c r="AQ334" s="21"/>
    </row>
    <row r="335" spans="1:43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21"/>
      <c r="AO335" s="5"/>
      <c r="AP335" s="5"/>
      <c r="AQ335" s="21"/>
    </row>
    <row r="336" spans="1:43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21"/>
      <c r="AO336" s="5"/>
      <c r="AP336" s="5"/>
      <c r="AQ336" s="21"/>
    </row>
    <row r="337" spans="1:43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21"/>
      <c r="AO337" s="5"/>
      <c r="AP337" s="5"/>
      <c r="AQ337" s="21"/>
    </row>
    <row r="338" spans="1:43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21"/>
      <c r="AO338" s="5"/>
      <c r="AP338" s="5"/>
      <c r="AQ338" s="21"/>
    </row>
    <row r="339" spans="1:43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21"/>
      <c r="AO339" s="5"/>
      <c r="AP339" s="5"/>
      <c r="AQ339" s="21"/>
    </row>
    <row r="340" spans="1:43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21"/>
      <c r="AO340" s="5"/>
      <c r="AP340" s="5"/>
      <c r="AQ340" s="21"/>
    </row>
    <row r="341" spans="1:43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21"/>
      <c r="AO341" s="5"/>
      <c r="AP341" s="5"/>
      <c r="AQ341" s="21"/>
    </row>
    <row r="342" spans="1:43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21"/>
      <c r="AO342" s="5"/>
      <c r="AP342" s="5"/>
      <c r="AQ342" s="21"/>
    </row>
    <row r="343" spans="1:43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21"/>
      <c r="AO343" s="5"/>
      <c r="AP343" s="5"/>
      <c r="AQ343" s="21"/>
    </row>
    <row r="344" spans="1:43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21"/>
      <c r="AO344" s="5"/>
      <c r="AP344" s="5"/>
      <c r="AQ344" s="21"/>
    </row>
    <row r="345" spans="1:43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21"/>
      <c r="AO345" s="5"/>
      <c r="AP345" s="5"/>
      <c r="AQ345" s="21"/>
    </row>
    <row r="346" spans="1:43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21"/>
      <c r="AO346" s="5"/>
      <c r="AP346" s="5"/>
      <c r="AQ346" s="21"/>
    </row>
    <row r="347" spans="1:43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21"/>
      <c r="AO347" s="5"/>
      <c r="AP347" s="5"/>
      <c r="AQ347" s="21"/>
    </row>
    <row r="348" spans="1:43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21"/>
      <c r="AO348" s="5"/>
      <c r="AP348" s="5"/>
      <c r="AQ348" s="21"/>
    </row>
    <row r="349" spans="1:43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21"/>
      <c r="AO349" s="5"/>
      <c r="AP349" s="5"/>
      <c r="AQ349" s="21"/>
    </row>
    <row r="350" spans="1:43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21"/>
      <c r="AO350" s="5"/>
      <c r="AP350" s="5"/>
      <c r="AQ350" s="21"/>
    </row>
    <row r="351" spans="1:43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21"/>
      <c r="AO351" s="5"/>
      <c r="AP351" s="5"/>
      <c r="AQ351" s="21"/>
    </row>
    <row r="352" spans="1:43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21"/>
      <c r="AO352" s="5"/>
      <c r="AP352" s="5"/>
      <c r="AQ352" s="21"/>
    </row>
    <row r="353" spans="1:43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21"/>
      <c r="AO353" s="5"/>
      <c r="AP353" s="5"/>
      <c r="AQ353" s="21"/>
    </row>
    <row r="354" spans="1:43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21"/>
      <c r="AO354" s="5"/>
      <c r="AP354" s="5"/>
      <c r="AQ354" s="21"/>
    </row>
    <row r="355" spans="1:43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21"/>
      <c r="AO355" s="5"/>
      <c r="AP355" s="5"/>
      <c r="AQ355" s="21"/>
    </row>
    <row r="356" spans="1:43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21"/>
      <c r="AO356" s="5"/>
      <c r="AP356" s="5"/>
      <c r="AQ356" s="21"/>
    </row>
    <row r="357" spans="1:43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21"/>
      <c r="AO357" s="5"/>
      <c r="AP357" s="5"/>
      <c r="AQ357" s="21"/>
    </row>
    <row r="358" spans="1:43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21"/>
      <c r="AO358" s="5"/>
      <c r="AP358" s="5"/>
      <c r="AQ358" s="21"/>
    </row>
    <row r="359" spans="1:43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21"/>
      <c r="AO359" s="5"/>
      <c r="AP359" s="5"/>
      <c r="AQ359" s="21"/>
    </row>
    <row r="360" spans="1:43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21"/>
      <c r="AO360" s="5"/>
      <c r="AP360" s="5"/>
      <c r="AQ360" s="21"/>
    </row>
    <row r="361" spans="1:43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21"/>
      <c r="AO361" s="5"/>
      <c r="AP361" s="5"/>
      <c r="AQ361" s="21"/>
    </row>
    <row r="362" spans="1:43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21"/>
      <c r="AO362" s="5"/>
      <c r="AP362" s="5"/>
      <c r="AQ362" s="21"/>
    </row>
    <row r="363" spans="1:43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21"/>
      <c r="AO363" s="5"/>
      <c r="AP363" s="5"/>
      <c r="AQ363" s="21"/>
    </row>
    <row r="364" spans="1:43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21"/>
      <c r="AO364" s="5"/>
      <c r="AP364" s="5"/>
      <c r="AQ364" s="21"/>
    </row>
    <row r="365" spans="1:43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21"/>
      <c r="AO365" s="5"/>
      <c r="AP365" s="5"/>
      <c r="AQ365" s="21"/>
    </row>
    <row r="366" spans="1:43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21"/>
      <c r="AO366" s="5"/>
      <c r="AP366" s="5"/>
      <c r="AQ366" s="21"/>
    </row>
    <row r="367" spans="1:43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21"/>
      <c r="AO367" s="5"/>
      <c r="AP367" s="5"/>
      <c r="AQ367" s="21"/>
    </row>
    <row r="368" spans="1:43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21"/>
      <c r="AO368" s="5"/>
      <c r="AP368" s="5"/>
      <c r="AQ368" s="21"/>
    </row>
    <row r="369" spans="1:43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21"/>
      <c r="AO369" s="5"/>
      <c r="AP369" s="5"/>
      <c r="AQ369" s="21"/>
    </row>
    <row r="370" spans="1:43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21"/>
      <c r="AO370" s="5"/>
      <c r="AP370" s="5"/>
      <c r="AQ370" s="21"/>
    </row>
    <row r="371" spans="1:43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21"/>
      <c r="AO371" s="5"/>
      <c r="AP371" s="5"/>
      <c r="AQ371" s="21"/>
    </row>
    <row r="372" spans="1:43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21"/>
      <c r="AO372" s="5"/>
      <c r="AP372" s="5"/>
      <c r="AQ372" s="21"/>
    </row>
    <row r="373" spans="1:43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21"/>
      <c r="AO373" s="5"/>
      <c r="AP373" s="5"/>
      <c r="AQ373" s="21"/>
    </row>
    <row r="374" spans="1:43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21"/>
      <c r="AO374" s="5"/>
      <c r="AP374" s="5"/>
      <c r="AQ374" s="21"/>
    </row>
    <row r="375" spans="1:43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21"/>
      <c r="AO375" s="5"/>
      <c r="AP375" s="5"/>
      <c r="AQ375" s="21"/>
    </row>
    <row r="376" spans="1:43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21"/>
      <c r="AO376" s="5"/>
      <c r="AP376" s="5"/>
      <c r="AQ376" s="21"/>
    </row>
    <row r="377" spans="1:43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21"/>
      <c r="AO377" s="5"/>
      <c r="AP377" s="5"/>
      <c r="AQ377" s="21"/>
    </row>
    <row r="378" spans="1:43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21"/>
      <c r="AO378" s="5"/>
      <c r="AP378" s="5"/>
      <c r="AQ378" s="21"/>
    </row>
    <row r="379" spans="1:43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21"/>
      <c r="AO379" s="5"/>
      <c r="AP379" s="5"/>
      <c r="AQ379" s="21"/>
    </row>
    <row r="380" spans="1:43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21"/>
      <c r="AO380" s="5"/>
      <c r="AP380" s="5"/>
      <c r="AQ380" s="21"/>
    </row>
    <row r="381" spans="1:43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21"/>
      <c r="AO381" s="5"/>
      <c r="AP381" s="5"/>
      <c r="AQ381" s="21"/>
    </row>
    <row r="382" spans="1:43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21"/>
      <c r="AO382" s="5"/>
      <c r="AP382" s="5"/>
      <c r="AQ382" s="21"/>
    </row>
    <row r="383" spans="1:43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21"/>
      <c r="AO383" s="5"/>
      <c r="AP383" s="5"/>
      <c r="AQ383" s="21"/>
    </row>
    <row r="384" spans="1:43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21"/>
      <c r="AO384" s="5"/>
      <c r="AP384" s="5"/>
      <c r="AQ384" s="21"/>
    </row>
    <row r="385" spans="1:43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21"/>
      <c r="AO385" s="5"/>
      <c r="AP385" s="5"/>
      <c r="AQ385" s="21"/>
    </row>
    <row r="386" spans="1:43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21"/>
      <c r="AO386" s="5"/>
      <c r="AP386" s="5"/>
      <c r="AQ386" s="21"/>
    </row>
    <row r="387" spans="1:43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21"/>
      <c r="AO387" s="5"/>
      <c r="AP387" s="5"/>
      <c r="AQ387" s="21"/>
    </row>
    <row r="388" spans="1:43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21"/>
      <c r="AO388" s="5"/>
      <c r="AP388" s="5"/>
      <c r="AQ388" s="21"/>
    </row>
    <row r="389" spans="1:43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21"/>
      <c r="AO389" s="5"/>
      <c r="AP389" s="5"/>
      <c r="AQ389" s="21"/>
    </row>
    <row r="390" spans="1:43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21"/>
      <c r="AO390" s="5"/>
      <c r="AP390" s="5"/>
      <c r="AQ390" s="21"/>
    </row>
    <row r="391" spans="1:43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21"/>
      <c r="AO391" s="5"/>
      <c r="AP391" s="5"/>
      <c r="AQ391" s="21"/>
    </row>
    <row r="392" spans="1:43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21"/>
      <c r="AO392" s="5"/>
      <c r="AP392" s="5"/>
      <c r="AQ392" s="21"/>
    </row>
    <row r="393" spans="1:43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21"/>
      <c r="AO393" s="5"/>
      <c r="AP393" s="5"/>
      <c r="AQ393" s="21"/>
    </row>
    <row r="394" spans="1:43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21"/>
      <c r="AO394" s="5"/>
      <c r="AP394" s="5"/>
      <c r="AQ394" s="21"/>
    </row>
    <row r="395" spans="1:43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21"/>
      <c r="AO395" s="5"/>
      <c r="AP395" s="5"/>
      <c r="AQ395" s="21"/>
    </row>
    <row r="396" spans="1:43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21"/>
      <c r="AO396" s="5"/>
      <c r="AP396" s="5"/>
      <c r="AQ396" s="21"/>
    </row>
    <row r="397" spans="1:43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21"/>
      <c r="AO397" s="5"/>
      <c r="AP397" s="5"/>
      <c r="AQ397" s="21"/>
    </row>
    <row r="398" spans="1:43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21"/>
      <c r="AO398" s="5"/>
      <c r="AP398" s="5"/>
      <c r="AQ398" s="21"/>
    </row>
    <row r="399" spans="1:43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21"/>
      <c r="AO399" s="5"/>
      <c r="AP399" s="5"/>
      <c r="AQ399" s="21"/>
    </row>
    <row r="400" spans="1:43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21"/>
      <c r="AO400" s="5"/>
      <c r="AP400" s="5"/>
      <c r="AQ400" s="21"/>
    </row>
    <row r="401" spans="1:43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21"/>
      <c r="AO401" s="5"/>
      <c r="AP401" s="5"/>
      <c r="AQ401" s="21"/>
    </row>
    <row r="402" spans="1:43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21"/>
      <c r="AO402" s="5"/>
      <c r="AP402" s="5"/>
      <c r="AQ402" s="21"/>
    </row>
    <row r="403" spans="1:43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21"/>
      <c r="AO403" s="5"/>
      <c r="AP403" s="5"/>
      <c r="AQ403" s="21"/>
    </row>
    <row r="404" spans="1:43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21"/>
      <c r="AO404" s="5"/>
      <c r="AP404" s="5"/>
      <c r="AQ404" s="21"/>
    </row>
    <row r="405" spans="1:43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21"/>
      <c r="AO405" s="5"/>
      <c r="AP405" s="5"/>
      <c r="AQ405" s="21"/>
    </row>
    <row r="406" spans="1:43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21"/>
      <c r="AO406" s="5"/>
      <c r="AP406" s="5"/>
      <c r="AQ406" s="21"/>
    </row>
    <row r="407" spans="1:43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21"/>
      <c r="AO407" s="5"/>
      <c r="AP407" s="5"/>
      <c r="AQ407" s="21"/>
    </row>
    <row r="408" spans="1:43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21"/>
      <c r="AO408" s="5"/>
      <c r="AP408" s="5"/>
      <c r="AQ408" s="21"/>
    </row>
    <row r="409" spans="1:43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21"/>
      <c r="AO409" s="5"/>
      <c r="AP409" s="5"/>
      <c r="AQ409" s="21"/>
    </row>
    <row r="410" spans="1:43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21"/>
      <c r="AO410" s="5"/>
      <c r="AP410" s="5"/>
      <c r="AQ410" s="21"/>
    </row>
    <row r="411" spans="1:43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21"/>
      <c r="AO411" s="5"/>
      <c r="AP411" s="5"/>
      <c r="AQ411" s="21"/>
    </row>
    <row r="412" spans="1:43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21"/>
      <c r="AO412" s="5"/>
      <c r="AP412" s="5"/>
      <c r="AQ412" s="21"/>
    </row>
    <row r="413" spans="1:43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21"/>
      <c r="AO413" s="5"/>
      <c r="AP413" s="5"/>
      <c r="AQ413" s="21"/>
    </row>
    <row r="414" spans="1:43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21"/>
      <c r="AO414" s="5"/>
      <c r="AP414" s="5"/>
      <c r="AQ414" s="21"/>
    </row>
    <row r="415" spans="1:43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21"/>
      <c r="AO415" s="5"/>
      <c r="AP415" s="5"/>
      <c r="AQ415" s="21"/>
    </row>
    <row r="416" spans="1:43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21"/>
      <c r="AO416" s="5"/>
      <c r="AP416" s="5"/>
      <c r="AQ416" s="21"/>
    </row>
    <row r="417" spans="1:43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21"/>
      <c r="AO417" s="5"/>
      <c r="AP417" s="5"/>
      <c r="AQ417" s="21"/>
    </row>
    <row r="418" spans="1:43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21"/>
      <c r="AO418" s="5"/>
      <c r="AP418" s="5"/>
      <c r="AQ418" s="21"/>
    </row>
    <row r="419" spans="1:43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21"/>
      <c r="AO419" s="5"/>
      <c r="AP419" s="5"/>
      <c r="AQ419" s="21"/>
    </row>
    <row r="420" spans="1:43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21"/>
      <c r="AO420" s="5"/>
      <c r="AP420" s="5"/>
      <c r="AQ420" s="21"/>
    </row>
    <row r="421" spans="1:43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21"/>
      <c r="AO421" s="5"/>
      <c r="AP421" s="5"/>
      <c r="AQ421" s="21"/>
    </row>
    <row r="422" spans="1:43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21"/>
      <c r="AO422" s="5"/>
      <c r="AP422" s="5"/>
      <c r="AQ422" s="21"/>
    </row>
    <row r="423" spans="1:43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21"/>
      <c r="AO423" s="5"/>
      <c r="AP423" s="5"/>
      <c r="AQ423" s="21"/>
    </row>
    <row r="424" spans="1:43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21"/>
      <c r="AO424" s="5"/>
      <c r="AP424" s="5"/>
      <c r="AQ424" s="21"/>
    </row>
    <row r="425" spans="1:43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21"/>
      <c r="AO425" s="5"/>
      <c r="AP425" s="5"/>
      <c r="AQ425" s="21"/>
    </row>
    <row r="426" spans="1:43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21"/>
      <c r="AO426" s="5"/>
      <c r="AP426" s="5"/>
      <c r="AQ426" s="21"/>
    </row>
    <row r="427" spans="1:43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21"/>
      <c r="AO427" s="5"/>
      <c r="AP427" s="5"/>
      <c r="AQ427" s="21"/>
    </row>
    <row r="428" spans="1:43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21"/>
      <c r="AO428" s="5"/>
      <c r="AP428" s="5"/>
      <c r="AQ428" s="21"/>
    </row>
    <row r="429" spans="1:43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21"/>
      <c r="AO429" s="5"/>
      <c r="AP429" s="5"/>
      <c r="AQ429" s="21"/>
    </row>
    <row r="430" spans="1:43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21"/>
      <c r="AO430" s="5"/>
      <c r="AP430" s="5"/>
      <c r="AQ430" s="21"/>
    </row>
    <row r="431" spans="1:43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21"/>
      <c r="AO431" s="5"/>
      <c r="AP431" s="5"/>
      <c r="AQ431" s="21"/>
    </row>
    <row r="432" spans="1:43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21"/>
      <c r="AO432" s="5"/>
      <c r="AP432" s="5"/>
      <c r="AQ432" s="21"/>
    </row>
    <row r="433" spans="1:43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21"/>
      <c r="AO433" s="5"/>
      <c r="AP433" s="5"/>
      <c r="AQ433" s="21"/>
    </row>
    <row r="434" spans="1:43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21"/>
      <c r="AO434" s="5"/>
      <c r="AP434" s="5"/>
      <c r="AQ434" s="21"/>
    </row>
    <row r="435" spans="1:43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21"/>
      <c r="AO435" s="5"/>
      <c r="AP435" s="5"/>
      <c r="AQ435" s="21"/>
    </row>
    <row r="436" spans="1:43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21"/>
      <c r="AO436" s="5"/>
      <c r="AP436" s="5"/>
      <c r="AQ436" s="21"/>
    </row>
    <row r="437" spans="1:43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21"/>
      <c r="AO437" s="5"/>
      <c r="AP437" s="5"/>
      <c r="AQ437" s="21"/>
    </row>
    <row r="438" spans="1:43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21"/>
      <c r="AO438" s="5"/>
      <c r="AP438" s="5"/>
      <c r="AQ438" s="21"/>
    </row>
    <row r="439" spans="1:43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21"/>
      <c r="AO439" s="5"/>
      <c r="AP439" s="5"/>
      <c r="AQ439" s="21"/>
    </row>
    <row r="440" spans="1:43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21"/>
      <c r="AO440" s="5"/>
      <c r="AP440" s="5"/>
      <c r="AQ440" s="21"/>
    </row>
    <row r="441" spans="1:43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21"/>
      <c r="AO441" s="5"/>
      <c r="AP441" s="5"/>
      <c r="AQ441" s="21"/>
    </row>
    <row r="442" spans="1:43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21"/>
      <c r="AO442" s="5"/>
      <c r="AP442" s="5"/>
      <c r="AQ442" s="21"/>
    </row>
    <row r="443" spans="1:43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21"/>
      <c r="AO443" s="5"/>
      <c r="AP443" s="5"/>
      <c r="AQ443" s="21"/>
    </row>
    <row r="444" spans="1:43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21"/>
      <c r="AO444" s="5"/>
      <c r="AP444" s="5"/>
      <c r="AQ444" s="21"/>
    </row>
    <row r="445" spans="1:43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21"/>
      <c r="AO445" s="5"/>
      <c r="AP445" s="5"/>
      <c r="AQ445" s="21"/>
    </row>
    <row r="446" spans="1:43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21"/>
      <c r="AO446" s="5"/>
      <c r="AP446" s="5"/>
      <c r="AQ446" s="21"/>
    </row>
    <row r="447" spans="1:43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21"/>
      <c r="AO447" s="5"/>
      <c r="AP447" s="5"/>
      <c r="AQ447" s="21"/>
    </row>
    <row r="448" spans="1:43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21"/>
      <c r="AO448" s="5"/>
      <c r="AP448" s="5"/>
      <c r="AQ448" s="21"/>
    </row>
    <row r="449" spans="1:43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21"/>
      <c r="AO449" s="5"/>
      <c r="AP449" s="5"/>
      <c r="AQ449" s="21"/>
    </row>
    <row r="450" spans="1:43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21"/>
      <c r="AO450" s="5"/>
      <c r="AP450" s="5"/>
      <c r="AQ450" s="21"/>
    </row>
    <row r="451" spans="1:43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21"/>
      <c r="AO451" s="5"/>
      <c r="AP451" s="5"/>
      <c r="AQ451" s="21"/>
    </row>
    <row r="452" spans="1:43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21"/>
      <c r="AO452" s="5"/>
      <c r="AP452" s="5"/>
      <c r="AQ452" s="21"/>
    </row>
    <row r="453" spans="1:43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21"/>
      <c r="AO453" s="5"/>
      <c r="AP453" s="5"/>
      <c r="AQ453" s="21"/>
    </row>
    <row r="454" spans="1:43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21"/>
      <c r="AO454" s="5"/>
      <c r="AP454" s="5"/>
      <c r="AQ454" s="21"/>
    </row>
    <row r="455" spans="1:43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21"/>
      <c r="AO455" s="5"/>
      <c r="AP455" s="5"/>
      <c r="AQ455" s="21"/>
    </row>
    <row r="456" spans="1:43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21"/>
      <c r="AO456" s="5"/>
      <c r="AP456" s="5"/>
      <c r="AQ456" s="21"/>
    </row>
    <row r="457" spans="1:43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21"/>
      <c r="AO457" s="5"/>
      <c r="AP457" s="5"/>
      <c r="AQ457" s="21"/>
    </row>
    <row r="458" spans="1:43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21"/>
      <c r="AO458" s="5"/>
      <c r="AP458" s="5"/>
      <c r="AQ458" s="21"/>
    </row>
    <row r="459" spans="1:43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21"/>
      <c r="AO459" s="5"/>
      <c r="AP459" s="5"/>
      <c r="AQ459" s="21"/>
    </row>
    <row r="460" spans="1:43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21"/>
      <c r="AO460" s="5"/>
      <c r="AP460" s="5"/>
      <c r="AQ460" s="21"/>
    </row>
    <row r="461" spans="1:43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21"/>
      <c r="AO461" s="5"/>
      <c r="AP461" s="5"/>
      <c r="AQ461" s="21"/>
    </row>
    <row r="462" spans="1:43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21"/>
      <c r="AO462" s="5"/>
      <c r="AP462" s="5"/>
      <c r="AQ462" s="21"/>
    </row>
    <row r="463" spans="1:43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21"/>
      <c r="AO463" s="5"/>
      <c r="AP463" s="5"/>
      <c r="AQ463" s="21"/>
    </row>
    <row r="464" spans="1:43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21"/>
      <c r="AO464" s="5"/>
      <c r="AP464" s="5"/>
      <c r="AQ464" s="21"/>
    </row>
    <row r="465" spans="1:43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21"/>
      <c r="AO465" s="5"/>
      <c r="AP465" s="5"/>
      <c r="AQ465" s="21"/>
    </row>
    <row r="466" spans="1:43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21"/>
      <c r="AO466" s="5"/>
      <c r="AP466" s="5"/>
      <c r="AQ466" s="21"/>
    </row>
    <row r="467" spans="1:43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21"/>
      <c r="AO467" s="5"/>
      <c r="AP467" s="5"/>
      <c r="AQ467" s="21"/>
    </row>
    <row r="468" spans="1:43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21"/>
      <c r="AO468" s="5"/>
      <c r="AP468" s="5"/>
      <c r="AQ468" s="21"/>
    </row>
    <row r="469" spans="1:43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21"/>
      <c r="AO469" s="5"/>
      <c r="AP469" s="5"/>
      <c r="AQ469" s="21"/>
    </row>
    <row r="470" spans="1:43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21"/>
      <c r="AO470" s="5"/>
      <c r="AP470" s="5"/>
      <c r="AQ470" s="21"/>
    </row>
    <row r="471" spans="1:43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21"/>
      <c r="AO471" s="5"/>
      <c r="AP471" s="5"/>
      <c r="AQ471" s="21"/>
    </row>
    <row r="472" spans="1:43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21"/>
      <c r="AO472" s="5"/>
      <c r="AP472" s="5"/>
      <c r="AQ472" s="21"/>
    </row>
    <row r="473" spans="1:43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21"/>
      <c r="AO473" s="5"/>
      <c r="AP473" s="5"/>
      <c r="AQ473" s="21"/>
    </row>
    <row r="474" spans="1:43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21"/>
      <c r="AO474" s="5"/>
      <c r="AP474" s="5"/>
      <c r="AQ474" s="21"/>
    </row>
    <row r="475" spans="1:43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21"/>
      <c r="AO475" s="5"/>
      <c r="AP475" s="5"/>
      <c r="AQ475" s="21"/>
    </row>
    <row r="476" spans="1:43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21"/>
      <c r="AO476" s="5"/>
      <c r="AP476" s="5"/>
      <c r="AQ476" s="21"/>
    </row>
    <row r="477" spans="1:43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21"/>
      <c r="AO477" s="5"/>
      <c r="AP477" s="5"/>
      <c r="AQ477" s="21"/>
    </row>
    <row r="478" spans="1:43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21"/>
      <c r="AO478" s="5"/>
      <c r="AP478" s="5"/>
      <c r="AQ478" s="21"/>
    </row>
    <row r="479" spans="1:43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21"/>
      <c r="AO479" s="5"/>
      <c r="AP479" s="5"/>
      <c r="AQ479" s="21"/>
    </row>
    <row r="480" spans="1:43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21"/>
      <c r="AO480" s="5"/>
      <c r="AP480" s="5"/>
      <c r="AQ480" s="21"/>
    </row>
    <row r="481" spans="1:43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21"/>
      <c r="AO481" s="5"/>
      <c r="AP481" s="5"/>
      <c r="AQ481" s="21"/>
    </row>
    <row r="482" spans="1:43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21"/>
      <c r="AO482" s="5"/>
      <c r="AP482" s="5"/>
      <c r="AQ482" s="21"/>
    </row>
    <row r="483" spans="1:43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21"/>
      <c r="AO483" s="5"/>
      <c r="AP483" s="5"/>
      <c r="AQ483" s="21"/>
    </row>
    <row r="484" spans="1:43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21"/>
      <c r="AO484" s="5"/>
      <c r="AP484" s="5"/>
      <c r="AQ484" s="21"/>
    </row>
    <row r="485" spans="1:43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21"/>
      <c r="AO485" s="5"/>
      <c r="AP485" s="5"/>
      <c r="AQ485" s="21"/>
    </row>
    <row r="486" spans="1:43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21"/>
      <c r="AO486" s="5"/>
      <c r="AP486" s="5"/>
      <c r="AQ486" s="21"/>
    </row>
    <row r="487" spans="1:43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21"/>
      <c r="AO487" s="5"/>
      <c r="AP487" s="5"/>
      <c r="AQ487" s="21"/>
    </row>
    <row r="488" spans="1:43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21"/>
      <c r="AO488" s="5"/>
      <c r="AP488" s="5"/>
      <c r="AQ488" s="21"/>
    </row>
    <row r="489" spans="1:43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21"/>
      <c r="AO489" s="5"/>
      <c r="AP489" s="5"/>
      <c r="AQ489" s="21"/>
    </row>
    <row r="490" spans="1:43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21"/>
      <c r="AO490" s="5"/>
      <c r="AP490" s="5"/>
      <c r="AQ490" s="21"/>
    </row>
    <row r="491" spans="1:43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21"/>
      <c r="AO491" s="5"/>
      <c r="AP491" s="5"/>
      <c r="AQ491" s="21"/>
    </row>
    <row r="492" spans="1:43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21"/>
      <c r="AO492" s="5"/>
      <c r="AP492" s="5"/>
      <c r="AQ492" s="21"/>
    </row>
    <row r="493" spans="1:43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21"/>
      <c r="AO493" s="5"/>
      <c r="AP493" s="5"/>
      <c r="AQ493" s="21"/>
    </row>
    <row r="494" spans="1:43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21"/>
      <c r="AO494" s="5"/>
      <c r="AP494" s="5"/>
      <c r="AQ494" s="21"/>
    </row>
    <row r="495" spans="1:43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21"/>
      <c r="AO495" s="5"/>
      <c r="AP495" s="5"/>
      <c r="AQ495" s="21"/>
    </row>
    <row r="496" spans="1:43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21"/>
      <c r="AO496" s="5"/>
      <c r="AP496" s="5"/>
      <c r="AQ496" s="21"/>
    </row>
    <row r="497" spans="1:43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21"/>
      <c r="AO497" s="5"/>
      <c r="AP497" s="5"/>
      <c r="AQ497" s="21"/>
    </row>
    <row r="498" spans="1:43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21"/>
      <c r="AO498" s="5"/>
      <c r="AP498" s="5"/>
      <c r="AQ498" s="21"/>
    </row>
    <row r="499" spans="1:43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21"/>
      <c r="AO499" s="5"/>
      <c r="AP499" s="5"/>
      <c r="AQ499" s="21"/>
    </row>
    <row r="500" spans="1:43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21"/>
      <c r="AO500" s="5"/>
      <c r="AP500" s="5"/>
      <c r="AQ500" s="21"/>
    </row>
    <row r="501" spans="1:43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21"/>
      <c r="AO501" s="5"/>
      <c r="AP501" s="5"/>
      <c r="AQ501" s="21"/>
    </row>
    <row r="502" spans="1:43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21"/>
      <c r="AO502" s="5"/>
      <c r="AP502" s="5"/>
      <c r="AQ502" s="21"/>
    </row>
    <row r="503" spans="1:43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21"/>
      <c r="AO503" s="5"/>
      <c r="AP503" s="5"/>
      <c r="AQ503" s="21"/>
    </row>
    <row r="504" spans="1:43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21"/>
      <c r="AO504" s="5"/>
      <c r="AP504" s="5"/>
      <c r="AQ504" s="21"/>
    </row>
    <row r="505" spans="1:43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21"/>
      <c r="AO505" s="5"/>
      <c r="AP505" s="5"/>
      <c r="AQ505" s="21"/>
    </row>
    <row r="506" spans="1:43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21"/>
      <c r="AO506" s="5"/>
      <c r="AP506" s="5"/>
      <c r="AQ506" s="21"/>
    </row>
    <row r="507" spans="1:43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21"/>
      <c r="AO507" s="5"/>
      <c r="AP507" s="5"/>
      <c r="AQ507" s="21"/>
    </row>
    <row r="508" spans="1:43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21"/>
      <c r="AO508" s="5"/>
      <c r="AP508" s="5"/>
      <c r="AQ508" s="21"/>
    </row>
    <row r="509" spans="1:43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21"/>
      <c r="AO509" s="5"/>
      <c r="AP509" s="5"/>
      <c r="AQ509" s="21"/>
    </row>
    <row r="510" spans="1:43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21"/>
      <c r="AO510" s="5"/>
      <c r="AP510" s="5"/>
      <c r="AQ510" s="21"/>
    </row>
    <row r="511" spans="1:43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21"/>
      <c r="AO511" s="5"/>
      <c r="AP511" s="5"/>
      <c r="AQ511" s="21"/>
    </row>
    <row r="512" spans="1:43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21"/>
      <c r="AO512" s="5"/>
      <c r="AP512" s="5"/>
      <c r="AQ512" s="21"/>
    </row>
    <row r="513" spans="1:43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21"/>
      <c r="AO513" s="5"/>
      <c r="AP513" s="5"/>
      <c r="AQ513" s="21"/>
    </row>
    <row r="514" spans="1:43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21"/>
      <c r="AO514" s="5"/>
      <c r="AP514" s="5"/>
      <c r="AQ514" s="21"/>
    </row>
    <row r="515" spans="1:43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21"/>
      <c r="AO515" s="5"/>
      <c r="AP515" s="5"/>
      <c r="AQ515" s="21"/>
    </row>
    <row r="516" spans="1:43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21"/>
      <c r="AO516" s="5"/>
      <c r="AP516" s="5"/>
      <c r="AQ516" s="21"/>
    </row>
    <row r="517" spans="1:43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21"/>
      <c r="AO517" s="5"/>
      <c r="AP517" s="5"/>
      <c r="AQ517" s="21"/>
    </row>
    <row r="518" spans="1:43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21"/>
      <c r="AO518" s="5"/>
      <c r="AP518" s="5"/>
      <c r="AQ518" s="21"/>
    </row>
    <row r="519" spans="1:43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21"/>
      <c r="AO519" s="5"/>
      <c r="AP519" s="5"/>
      <c r="AQ519" s="21"/>
    </row>
    <row r="520" spans="1:43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21"/>
      <c r="AO520" s="5"/>
      <c r="AP520" s="5"/>
      <c r="AQ520" s="21"/>
    </row>
    <row r="521" spans="1:43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21"/>
      <c r="AO521" s="5"/>
      <c r="AP521" s="5"/>
      <c r="AQ521" s="21"/>
    </row>
    <row r="522" spans="1:43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21"/>
      <c r="AO522" s="5"/>
      <c r="AP522" s="5"/>
      <c r="AQ522" s="21"/>
    </row>
    <row r="523" spans="1:43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21"/>
      <c r="AO523" s="5"/>
      <c r="AP523" s="5"/>
      <c r="AQ523" s="21"/>
    </row>
    <row r="524" spans="1:43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21"/>
      <c r="AO524" s="5"/>
      <c r="AP524" s="5"/>
      <c r="AQ524" s="21"/>
    </row>
    <row r="525" spans="1:43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21"/>
      <c r="AO525" s="5"/>
      <c r="AP525" s="5"/>
      <c r="AQ525" s="21"/>
    </row>
    <row r="526" spans="1:43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21"/>
      <c r="AO526" s="5"/>
      <c r="AP526" s="5"/>
      <c r="AQ526" s="21"/>
    </row>
    <row r="527" spans="1:43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21"/>
      <c r="AO527" s="5"/>
      <c r="AP527" s="5"/>
      <c r="AQ527" s="21"/>
    </row>
    <row r="528" spans="1:43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21"/>
      <c r="AO528" s="5"/>
      <c r="AP528" s="5"/>
      <c r="AQ528" s="21"/>
    </row>
    <row r="529" spans="1:43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21"/>
      <c r="AO529" s="5"/>
      <c r="AP529" s="5"/>
      <c r="AQ529" s="21"/>
    </row>
    <row r="530" spans="1:43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21"/>
      <c r="AO530" s="5"/>
      <c r="AP530" s="5"/>
      <c r="AQ530" s="21"/>
    </row>
    <row r="531" spans="1:43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21"/>
      <c r="AO531" s="5"/>
      <c r="AP531" s="5"/>
      <c r="AQ531" s="21"/>
    </row>
    <row r="532" spans="1:43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21"/>
      <c r="AO532" s="5"/>
      <c r="AP532" s="5"/>
      <c r="AQ532" s="21"/>
    </row>
    <row r="533" spans="1:43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21"/>
      <c r="AO533" s="5"/>
      <c r="AP533" s="5"/>
      <c r="AQ533" s="21"/>
    </row>
    <row r="534" spans="1:43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21"/>
      <c r="AO534" s="5"/>
      <c r="AP534" s="5"/>
      <c r="AQ534" s="21"/>
    </row>
    <row r="535" spans="1:43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21"/>
      <c r="AO535" s="5"/>
      <c r="AP535" s="5"/>
      <c r="AQ535" s="21"/>
    </row>
    <row r="536" spans="1:43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21"/>
      <c r="AO536" s="5"/>
      <c r="AP536" s="5"/>
      <c r="AQ536" s="21"/>
    </row>
    <row r="537" spans="1:43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21"/>
      <c r="AO537" s="5"/>
      <c r="AP537" s="5"/>
      <c r="AQ537" s="21"/>
    </row>
    <row r="538" spans="1:43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21"/>
      <c r="AO538" s="5"/>
      <c r="AP538" s="5"/>
      <c r="AQ538" s="21"/>
    </row>
    <row r="539" spans="1:43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21"/>
      <c r="AO539" s="5"/>
      <c r="AP539" s="5"/>
      <c r="AQ539" s="21"/>
    </row>
    <row r="540" spans="1:43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21"/>
      <c r="AO540" s="5"/>
      <c r="AP540" s="5"/>
      <c r="AQ540" s="21"/>
    </row>
    <row r="541" spans="1:43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21"/>
      <c r="AO541" s="5"/>
      <c r="AP541" s="5"/>
      <c r="AQ541" s="21"/>
    </row>
    <row r="542" spans="1:43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21"/>
      <c r="AO542" s="5"/>
      <c r="AP542" s="5"/>
      <c r="AQ542" s="21"/>
    </row>
    <row r="543" spans="1:43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21"/>
      <c r="AO543" s="5"/>
      <c r="AP543" s="5"/>
      <c r="AQ543" s="21"/>
    </row>
    <row r="544" spans="1:43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21"/>
      <c r="AO544" s="5"/>
      <c r="AP544" s="5"/>
      <c r="AQ544" s="21"/>
    </row>
    <row r="545" spans="1:43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21"/>
      <c r="AO545" s="5"/>
      <c r="AP545" s="5"/>
      <c r="AQ545" s="21"/>
    </row>
    <row r="546" spans="1:43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21"/>
      <c r="AO546" s="5"/>
      <c r="AP546" s="5"/>
      <c r="AQ546" s="21"/>
    </row>
    <row r="547" spans="1:43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21"/>
      <c r="AO547" s="5"/>
      <c r="AP547" s="5"/>
      <c r="AQ547" s="21"/>
    </row>
    <row r="548" spans="1:43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21"/>
      <c r="AO548" s="5"/>
      <c r="AP548" s="5"/>
      <c r="AQ548" s="21"/>
    </row>
    <row r="549" spans="1:43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21"/>
      <c r="AO549" s="5"/>
      <c r="AP549" s="5"/>
      <c r="AQ549" s="21"/>
    </row>
    <row r="550" spans="1:43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21"/>
      <c r="AO550" s="5"/>
      <c r="AP550" s="5"/>
      <c r="AQ550" s="21"/>
    </row>
    <row r="551" spans="1:43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21"/>
      <c r="AO551" s="5"/>
      <c r="AP551" s="5"/>
      <c r="AQ551" s="21"/>
    </row>
    <row r="552" spans="1:43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21"/>
      <c r="AO552" s="5"/>
      <c r="AP552" s="5"/>
      <c r="AQ552" s="21"/>
    </row>
    <row r="553" spans="1:43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21"/>
      <c r="AO553" s="5"/>
      <c r="AP553" s="5"/>
      <c r="AQ553" s="21"/>
    </row>
    <row r="554" spans="1:43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21"/>
      <c r="AO554" s="5"/>
      <c r="AP554" s="5"/>
      <c r="AQ554" s="21"/>
    </row>
    <row r="555" spans="1:43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21"/>
      <c r="AO555" s="5"/>
      <c r="AP555" s="5"/>
      <c r="AQ555" s="21"/>
    </row>
    <row r="556" spans="1:43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21"/>
      <c r="AO556" s="5"/>
      <c r="AP556" s="5"/>
      <c r="AQ556" s="21"/>
    </row>
    <row r="557" spans="1:43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21"/>
      <c r="AO557" s="5"/>
      <c r="AP557" s="5"/>
      <c r="AQ557" s="21"/>
    </row>
    <row r="558" spans="1:43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21"/>
      <c r="AO558" s="5"/>
      <c r="AP558" s="5"/>
      <c r="AQ558" s="21"/>
    </row>
    <row r="559" spans="1:43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21"/>
      <c r="AO559" s="5"/>
      <c r="AP559" s="5"/>
      <c r="AQ559" s="21"/>
    </row>
    <row r="560" spans="1:43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21"/>
      <c r="AO560" s="5"/>
      <c r="AP560" s="5"/>
      <c r="AQ560" s="21"/>
    </row>
    <row r="561" spans="1:43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21"/>
      <c r="AO561" s="5"/>
      <c r="AP561" s="5"/>
      <c r="AQ561" s="21"/>
    </row>
    <row r="562" spans="1:43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21"/>
      <c r="AO562" s="5"/>
      <c r="AP562" s="5"/>
      <c r="AQ562" s="21"/>
    </row>
    <row r="563" spans="1:43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21"/>
      <c r="AO563" s="5"/>
      <c r="AP563" s="5"/>
      <c r="AQ563" s="21"/>
    </row>
    <row r="564" spans="1:43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21"/>
      <c r="AO564" s="5"/>
      <c r="AP564" s="5"/>
      <c r="AQ564" s="21"/>
    </row>
    <row r="565" spans="1:43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21"/>
      <c r="AO565" s="5"/>
      <c r="AP565" s="5"/>
      <c r="AQ565" s="21"/>
    </row>
    <row r="566" spans="1:43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21"/>
      <c r="AO566" s="5"/>
      <c r="AP566" s="5"/>
      <c r="AQ566" s="21"/>
    </row>
    <row r="567" spans="1:43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21"/>
      <c r="AO567" s="5"/>
      <c r="AP567" s="5"/>
      <c r="AQ567" s="21"/>
    </row>
    <row r="568" spans="1:43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21"/>
      <c r="AO568" s="5"/>
      <c r="AP568" s="5"/>
      <c r="AQ568" s="21"/>
    </row>
    <row r="569" spans="1:43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21"/>
      <c r="AO569" s="5"/>
      <c r="AP569" s="5"/>
      <c r="AQ569" s="21"/>
    </row>
    <row r="570" spans="1:43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21"/>
      <c r="AO570" s="5"/>
      <c r="AP570" s="5"/>
      <c r="AQ570" s="21"/>
    </row>
    <row r="571" spans="1:43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21"/>
      <c r="AO571" s="5"/>
      <c r="AP571" s="5"/>
      <c r="AQ571" s="21"/>
    </row>
    <row r="572" spans="1:43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21"/>
      <c r="AO572" s="5"/>
      <c r="AP572" s="5"/>
      <c r="AQ572" s="21"/>
    </row>
    <row r="573" spans="1:43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21"/>
      <c r="AO573" s="5"/>
      <c r="AP573" s="5"/>
      <c r="AQ573" s="21"/>
    </row>
    <row r="574" spans="1:43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21"/>
      <c r="AO574" s="5"/>
      <c r="AP574" s="5"/>
      <c r="AQ574" s="21"/>
    </row>
    <row r="575" spans="1:43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21"/>
      <c r="AO575" s="5"/>
      <c r="AP575" s="5"/>
      <c r="AQ575" s="21"/>
    </row>
    <row r="576" spans="1:43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21"/>
      <c r="AO576" s="5"/>
      <c r="AP576" s="5"/>
      <c r="AQ576" s="21"/>
    </row>
    <row r="577" spans="1:43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21"/>
      <c r="AO577" s="5"/>
      <c r="AP577" s="5"/>
      <c r="AQ577" s="21"/>
    </row>
    <row r="578" spans="1:43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21"/>
      <c r="AO578" s="5"/>
      <c r="AP578" s="5"/>
      <c r="AQ578" s="21"/>
    </row>
    <row r="579" spans="1:43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21"/>
      <c r="AO579" s="5"/>
      <c r="AP579" s="5"/>
      <c r="AQ579" s="21"/>
    </row>
    <row r="580" spans="1:43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21"/>
      <c r="AO580" s="5"/>
      <c r="AP580" s="5"/>
      <c r="AQ580" s="21"/>
    </row>
    <row r="581" spans="1:43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21"/>
      <c r="AO581" s="5"/>
      <c r="AP581" s="5"/>
      <c r="AQ581" s="21"/>
    </row>
    <row r="582" spans="1:43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21"/>
      <c r="AO582" s="5"/>
      <c r="AP582" s="5"/>
      <c r="AQ582" s="21"/>
    </row>
    <row r="583" spans="1:43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21"/>
      <c r="AO583" s="5"/>
      <c r="AP583" s="5"/>
      <c r="AQ583" s="21"/>
    </row>
    <row r="584" spans="1:43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21"/>
      <c r="AO584" s="5"/>
      <c r="AP584" s="5"/>
      <c r="AQ584" s="21"/>
    </row>
    <row r="585" spans="1:43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21"/>
      <c r="AO585" s="5"/>
      <c r="AP585" s="5"/>
      <c r="AQ585" s="21"/>
    </row>
    <row r="586" spans="1:43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21"/>
      <c r="AO586" s="5"/>
      <c r="AP586" s="5"/>
      <c r="AQ586" s="21"/>
    </row>
    <row r="587" spans="1:43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21"/>
      <c r="AO587" s="5"/>
      <c r="AP587" s="5"/>
      <c r="AQ587" s="21"/>
    </row>
    <row r="588" spans="1:43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21"/>
      <c r="AO588" s="5"/>
      <c r="AP588" s="5"/>
      <c r="AQ588" s="21"/>
    </row>
    <row r="589" spans="1:43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21"/>
      <c r="AO589" s="5"/>
      <c r="AP589" s="5"/>
      <c r="AQ589" s="21"/>
    </row>
    <row r="590" spans="1:43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21"/>
      <c r="AO590" s="5"/>
      <c r="AP590" s="5"/>
      <c r="AQ590" s="21"/>
    </row>
    <row r="591" spans="1:43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21"/>
      <c r="AO591" s="5"/>
      <c r="AP591" s="5"/>
      <c r="AQ591" s="21"/>
    </row>
    <row r="592" spans="1:43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21"/>
      <c r="AO592" s="5"/>
      <c r="AP592" s="5"/>
      <c r="AQ592" s="21"/>
    </row>
    <row r="593" spans="1:43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21"/>
      <c r="AO593" s="5"/>
      <c r="AP593" s="5"/>
      <c r="AQ593" s="21"/>
    </row>
    <row r="594" spans="1:43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21"/>
      <c r="AO594" s="5"/>
      <c r="AP594" s="5"/>
      <c r="AQ594" s="21"/>
    </row>
    <row r="595" spans="1:43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21"/>
      <c r="AO595" s="5"/>
      <c r="AP595" s="5"/>
      <c r="AQ595" s="21"/>
    </row>
    <row r="596" spans="1:43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21"/>
      <c r="AO596" s="5"/>
      <c r="AP596" s="5"/>
      <c r="AQ596" s="21"/>
    </row>
    <row r="597" spans="1:43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21"/>
      <c r="AO597" s="5"/>
      <c r="AP597" s="5"/>
      <c r="AQ597" s="21"/>
    </row>
    <row r="598" spans="1:43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21"/>
      <c r="AO598" s="5"/>
      <c r="AP598" s="5"/>
      <c r="AQ598" s="21"/>
    </row>
    <row r="599" spans="1:43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21"/>
      <c r="AO599" s="5"/>
      <c r="AP599" s="5"/>
      <c r="AQ599" s="21"/>
    </row>
    <row r="600" spans="1:43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21"/>
      <c r="AO600" s="5"/>
      <c r="AP600" s="5"/>
      <c r="AQ600" s="21"/>
    </row>
    <row r="601" spans="1:43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21"/>
      <c r="AO601" s="5"/>
      <c r="AP601" s="5"/>
      <c r="AQ601" s="21"/>
    </row>
    <row r="602" spans="1:43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21"/>
      <c r="AO602" s="5"/>
      <c r="AP602" s="5"/>
      <c r="AQ602" s="21"/>
    </row>
    <row r="603" spans="1:43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21"/>
      <c r="AO603" s="5"/>
      <c r="AP603" s="5"/>
      <c r="AQ603" s="21"/>
    </row>
    <row r="604" spans="1:43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21"/>
      <c r="AO604" s="5"/>
      <c r="AP604" s="5"/>
      <c r="AQ604" s="21"/>
    </row>
    <row r="605" spans="1:43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21"/>
      <c r="AO605" s="5"/>
      <c r="AP605" s="5"/>
      <c r="AQ605" s="21"/>
    </row>
    <row r="606" spans="1:43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21"/>
      <c r="AO606" s="5"/>
      <c r="AP606" s="5"/>
      <c r="AQ606" s="21"/>
    </row>
    <row r="607" spans="1:43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21"/>
      <c r="AO607" s="5"/>
      <c r="AP607" s="5"/>
      <c r="AQ607" s="21"/>
    </row>
    <row r="608" spans="1:43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21"/>
      <c r="AO608" s="5"/>
      <c r="AP608" s="5"/>
      <c r="AQ608" s="21"/>
    </row>
    <row r="609" spans="1:43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21"/>
      <c r="AO609" s="5"/>
      <c r="AP609" s="5"/>
      <c r="AQ609" s="21"/>
    </row>
    <row r="610" spans="1:43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21"/>
      <c r="AO610" s="5"/>
      <c r="AP610" s="5"/>
      <c r="AQ610" s="21"/>
    </row>
    <row r="611" spans="1:43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21"/>
      <c r="AO611" s="5"/>
      <c r="AP611" s="5"/>
      <c r="AQ611" s="21"/>
    </row>
    <row r="612" spans="1:43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21"/>
      <c r="AO612" s="5"/>
      <c r="AP612" s="5"/>
      <c r="AQ612" s="21"/>
    </row>
    <row r="613" spans="1:43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21"/>
      <c r="AO613" s="5"/>
      <c r="AP613" s="5"/>
      <c r="AQ613" s="21"/>
    </row>
    <row r="614" spans="1:43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21"/>
      <c r="AO614" s="5"/>
      <c r="AP614" s="5"/>
      <c r="AQ614" s="21"/>
    </row>
    <row r="615" spans="1:43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21"/>
      <c r="AO615" s="5"/>
      <c r="AP615" s="5"/>
      <c r="AQ615" s="21"/>
    </row>
    <row r="616" spans="1:43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21"/>
      <c r="AO616" s="5"/>
      <c r="AP616" s="5"/>
      <c r="AQ616" s="21"/>
    </row>
    <row r="617" spans="1:43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21"/>
      <c r="AO617" s="5"/>
      <c r="AP617" s="5"/>
      <c r="AQ617" s="21"/>
    </row>
    <row r="618" spans="1:43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21"/>
      <c r="AO618" s="5"/>
      <c r="AP618" s="5"/>
      <c r="AQ618" s="21"/>
    </row>
    <row r="619" spans="1:43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21"/>
      <c r="AO619" s="5"/>
      <c r="AP619" s="5"/>
      <c r="AQ619" s="21"/>
    </row>
    <row r="620" spans="1:43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21"/>
      <c r="AO620" s="5"/>
      <c r="AP620" s="5"/>
      <c r="AQ620" s="21"/>
    </row>
    <row r="621" spans="1:43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21"/>
      <c r="AO621" s="5"/>
      <c r="AP621" s="5"/>
      <c r="AQ621" s="21"/>
    </row>
    <row r="622" spans="1:43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21"/>
      <c r="AO622" s="5"/>
      <c r="AP622" s="5"/>
      <c r="AQ622" s="21"/>
    </row>
    <row r="623" spans="1:43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21"/>
      <c r="AO623" s="5"/>
      <c r="AP623" s="5"/>
      <c r="AQ623" s="21"/>
    </row>
    <row r="624" spans="1:43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21"/>
      <c r="AO624" s="5"/>
      <c r="AP624" s="5"/>
      <c r="AQ624" s="21"/>
    </row>
    <row r="625" spans="1:43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21"/>
      <c r="AO625" s="5"/>
      <c r="AP625" s="5"/>
      <c r="AQ625" s="21"/>
    </row>
    <row r="626" spans="1:43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21"/>
      <c r="AO626" s="5"/>
      <c r="AP626" s="5"/>
      <c r="AQ626" s="21"/>
    </row>
    <row r="627" spans="1:43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21"/>
      <c r="AO627" s="5"/>
      <c r="AP627" s="5"/>
      <c r="AQ627" s="21"/>
    </row>
    <row r="628" spans="1:43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21"/>
      <c r="AO628" s="5"/>
      <c r="AP628" s="5"/>
      <c r="AQ628" s="21"/>
    </row>
    <row r="629" spans="1:43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21"/>
      <c r="AO629" s="5"/>
      <c r="AP629" s="5"/>
      <c r="AQ629" s="21"/>
    </row>
    <row r="630" spans="1:43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21"/>
      <c r="AO630" s="5"/>
      <c r="AP630" s="5"/>
      <c r="AQ630" s="21"/>
    </row>
    <row r="631" spans="1:43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21"/>
      <c r="AO631" s="5"/>
      <c r="AP631" s="5"/>
      <c r="AQ631" s="21"/>
    </row>
    <row r="632" spans="1:43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21"/>
      <c r="AO632" s="5"/>
      <c r="AP632" s="5"/>
      <c r="AQ632" s="21"/>
    </row>
    <row r="633" spans="1:43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21"/>
      <c r="AO633" s="5"/>
      <c r="AP633" s="5"/>
      <c r="AQ633" s="21"/>
    </row>
    <row r="634" spans="1:43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21"/>
      <c r="AO634" s="5"/>
      <c r="AP634" s="5"/>
      <c r="AQ634" s="21"/>
    </row>
    <row r="635" spans="1:43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21"/>
      <c r="AO635" s="5"/>
      <c r="AP635" s="5"/>
      <c r="AQ635" s="21"/>
    </row>
    <row r="636" spans="1:43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21"/>
      <c r="AO636" s="5"/>
      <c r="AP636" s="5"/>
      <c r="AQ636" s="21"/>
    </row>
    <row r="637" spans="1:43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21"/>
      <c r="AO637" s="5"/>
      <c r="AP637" s="5"/>
      <c r="AQ637" s="21"/>
    </row>
    <row r="638" spans="1:43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21"/>
      <c r="AO638" s="5"/>
      <c r="AP638" s="5"/>
      <c r="AQ638" s="21"/>
    </row>
    <row r="639" spans="1:43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21"/>
      <c r="AO639" s="5"/>
      <c r="AP639" s="5"/>
      <c r="AQ639" s="21"/>
    </row>
    <row r="640" spans="1:43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21"/>
      <c r="AO640" s="5"/>
      <c r="AP640" s="5"/>
      <c r="AQ640" s="21"/>
    </row>
    <row r="641" spans="1:43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21"/>
      <c r="AO641" s="5"/>
      <c r="AP641" s="5"/>
      <c r="AQ641" s="21"/>
    </row>
    <row r="642" spans="1:43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21"/>
      <c r="AO642" s="5"/>
      <c r="AP642" s="5"/>
      <c r="AQ642" s="21"/>
    </row>
    <row r="643" spans="1:43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21"/>
      <c r="AO643" s="5"/>
      <c r="AP643" s="5"/>
      <c r="AQ643" s="21"/>
    </row>
    <row r="644" spans="1:43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21"/>
      <c r="AO644" s="5"/>
      <c r="AP644" s="5"/>
      <c r="AQ644" s="21"/>
    </row>
    <row r="645" spans="1:43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21"/>
      <c r="AO645" s="5"/>
      <c r="AP645" s="5"/>
      <c r="AQ645" s="21"/>
    </row>
    <row r="646" spans="1:43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21"/>
      <c r="AO646" s="5"/>
      <c r="AP646" s="5"/>
      <c r="AQ646" s="21"/>
    </row>
    <row r="647" spans="1:43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21"/>
      <c r="AO647" s="5"/>
      <c r="AP647" s="5"/>
      <c r="AQ647" s="21"/>
    </row>
    <row r="648" spans="1:43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21"/>
      <c r="AO648" s="5"/>
      <c r="AP648" s="5"/>
      <c r="AQ648" s="21"/>
    </row>
    <row r="649" spans="1:43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21"/>
      <c r="AO649" s="5"/>
      <c r="AP649" s="5"/>
      <c r="AQ649" s="21"/>
    </row>
    <row r="650" spans="1:43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21"/>
      <c r="AO650" s="5"/>
      <c r="AP650" s="5"/>
      <c r="AQ650" s="21"/>
    </row>
    <row r="651" spans="1:43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21"/>
      <c r="AO651" s="5"/>
      <c r="AP651" s="5"/>
      <c r="AQ651" s="21"/>
    </row>
    <row r="652" spans="1:43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21"/>
      <c r="AO652" s="5"/>
      <c r="AP652" s="5"/>
      <c r="AQ652" s="21"/>
    </row>
    <row r="653" spans="1:43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21"/>
      <c r="AO653" s="5"/>
      <c r="AP653" s="5"/>
      <c r="AQ653" s="21"/>
    </row>
    <row r="654" spans="1:43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21"/>
      <c r="AO654" s="5"/>
      <c r="AP654" s="5"/>
      <c r="AQ654" s="21"/>
    </row>
    <row r="655" spans="1:43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21"/>
      <c r="AO655" s="5"/>
      <c r="AP655" s="5"/>
      <c r="AQ655" s="21"/>
    </row>
    <row r="656" spans="1:43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21"/>
      <c r="AO656" s="5"/>
      <c r="AP656" s="5"/>
      <c r="AQ656" s="21"/>
    </row>
    <row r="657" spans="1:43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21"/>
      <c r="AO657" s="5"/>
      <c r="AP657" s="5"/>
      <c r="AQ657" s="21"/>
    </row>
    <row r="658" spans="1:43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21"/>
      <c r="AO658" s="5"/>
      <c r="AP658" s="5"/>
      <c r="AQ658" s="21"/>
    </row>
    <row r="659" spans="1:43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21"/>
      <c r="AO659" s="5"/>
      <c r="AP659" s="5"/>
      <c r="AQ659" s="21"/>
    </row>
    <row r="660" spans="1:43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21"/>
      <c r="AO660" s="5"/>
      <c r="AP660" s="5"/>
      <c r="AQ660" s="21"/>
    </row>
    <row r="661" spans="1:43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21"/>
      <c r="AO661" s="5"/>
      <c r="AP661" s="5"/>
      <c r="AQ661" s="21"/>
    </row>
    <row r="662" spans="1:43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21"/>
      <c r="AO662" s="5"/>
      <c r="AP662" s="5"/>
      <c r="AQ662" s="21"/>
    </row>
    <row r="663" spans="1:43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21"/>
      <c r="AO663" s="5"/>
      <c r="AP663" s="5"/>
      <c r="AQ663" s="21"/>
    </row>
    <row r="664" spans="1:43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21"/>
      <c r="AO664" s="5"/>
      <c r="AP664" s="5"/>
      <c r="AQ664" s="21"/>
    </row>
    <row r="665" spans="1:43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21"/>
      <c r="AO665" s="5"/>
      <c r="AP665" s="5"/>
      <c r="AQ665" s="21"/>
    </row>
    <row r="666" spans="1:43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21"/>
      <c r="AO666" s="5"/>
      <c r="AP666" s="5"/>
      <c r="AQ666" s="21"/>
    </row>
    <row r="667" spans="1:43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21"/>
      <c r="AO667" s="5"/>
      <c r="AP667" s="5"/>
      <c r="AQ667" s="21"/>
    </row>
    <row r="668" spans="1:43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21"/>
      <c r="AO668" s="5"/>
      <c r="AP668" s="5"/>
      <c r="AQ668" s="21"/>
    </row>
    <row r="669" spans="1:43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21"/>
      <c r="AO669" s="5"/>
      <c r="AP669" s="5"/>
      <c r="AQ669" s="21"/>
    </row>
    <row r="670" spans="1:43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21"/>
      <c r="AO670" s="5"/>
      <c r="AP670" s="5"/>
      <c r="AQ670" s="21"/>
    </row>
    <row r="671" spans="1:43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21"/>
      <c r="AO671" s="5"/>
      <c r="AP671" s="5"/>
      <c r="AQ671" s="21"/>
    </row>
    <row r="672" spans="1:43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21"/>
      <c r="AO672" s="5"/>
      <c r="AP672" s="5"/>
      <c r="AQ672" s="21"/>
    </row>
    <row r="673" spans="1:43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21"/>
      <c r="AO673" s="5"/>
      <c r="AP673" s="5"/>
      <c r="AQ673" s="21"/>
    </row>
    <row r="674" spans="1:43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21"/>
      <c r="AO674" s="5"/>
      <c r="AP674" s="5"/>
      <c r="AQ674" s="21"/>
    </row>
    <row r="675" spans="1:43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21"/>
      <c r="AO675" s="5"/>
      <c r="AP675" s="5"/>
      <c r="AQ675" s="21"/>
    </row>
    <row r="676" spans="1:43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21"/>
      <c r="AO676" s="5"/>
      <c r="AP676" s="5"/>
      <c r="AQ676" s="21"/>
    </row>
    <row r="677" spans="1:43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21"/>
      <c r="AO677" s="5"/>
      <c r="AP677" s="5"/>
      <c r="AQ677" s="21"/>
    </row>
    <row r="678" spans="1:43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21"/>
      <c r="AO678" s="5"/>
      <c r="AP678" s="5"/>
      <c r="AQ678" s="21"/>
    </row>
    <row r="679" spans="1:43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21"/>
      <c r="AO679" s="5"/>
      <c r="AP679" s="5"/>
      <c r="AQ679" s="21"/>
    </row>
    <row r="680" spans="1:43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21"/>
      <c r="AO680" s="5"/>
      <c r="AP680" s="5"/>
      <c r="AQ680" s="21"/>
    </row>
    <row r="681" spans="1:43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21"/>
      <c r="AO681" s="5"/>
      <c r="AP681" s="5"/>
      <c r="AQ681" s="21"/>
    </row>
    <row r="682" spans="1:43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21"/>
      <c r="AO682" s="5"/>
      <c r="AP682" s="5"/>
      <c r="AQ682" s="21"/>
    </row>
    <row r="683" spans="1:43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21"/>
      <c r="AO683" s="5"/>
      <c r="AP683" s="5"/>
      <c r="AQ683" s="21"/>
    </row>
    <row r="684" spans="1:43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21"/>
      <c r="AO684" s="5"/>
      <c r="AP684" s="5"/>
      <c r="AQ684" s="21"/>
    </row>
    <row r="685" spans="1:43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21"/>
      <c r="AO685" s="5"/>
      <c r="AP685" s="5"/>
      <c r="AQ685" s="21"/>
    </row>
    <row r="686" spans="1:43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21"/>
      <c r="AO686" s="5"/>
      <c r="AP686" s="5"/>
      <c r="AQ686" s="21"/>
    </row>
    <row r="687" spans="1:43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21"/>
      <c r="AO687" s="5"/>
      <c r="AP687" s="5"/>
      <c r="AQ687" s="21"/>
    </row>
    <row r="688" spans="1:43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21"/>
      <c r="AO688" s="5"/>
      <c r="AP688" s="5"/>
      <c r="AQ688" s="21"/>
    </row>
    <row r="689" spans="1:43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21"/>
      <c r="AO689" s="5"/>
      <c r="AP689" s="5"/>
      <c r="AQ689" s="21"/>
    </row>
    <row r="690" spans="1:43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21"/>
      <c r="AO690" s="5"/>
      <c r="AP690" s="5"/>
      <c r="AQ690" s="21"/>
    </row>
    <row r="691" spans="1:43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21"/>
      <c r="AO691" s="5"/>
      <c r="AP691" s="5"/>
      <c r="AQ691" s="21"/>
    </row>
    <row r="692" spans="1:43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21"/>
      <c r="AO692" s="5"/>
      <c r="AP692" s="5"/>
      <c r="AQ692" s="21"/>
    </row>
    <row r="693" spans="1:43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21"/>
      <c r="AO693" s="5"/>
      <c r="AP693" s="5"/>
      <c r="AQ693" s="21"/>
    </row>
    <row r="694" spans="1:43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21"/>
      <c r="AO694" s="5"/>
      <c r="AP694" s="5"/>
      <c r="AQ694" s="21"/>
    </row>
    <row r="695" spans="1:43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21"/>
      <c r="AO695" s="5"/>
      <c r="AP695" s="5"/>
      <c r="AQ695" s="21"/>
    </row>
    <row r="696" spans="1:43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21"/>
      <c r="AO696" s="5"/>
      <c r="AP696" s="5"/>
      <c r="AQ696" s="21"/>
    </row>
    <row r="697" spans="1:43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21"/>
      <c r="AO697" s="5"/>
      <c r="AP697" s="5"/>
      <c r="AQ697" s="21"/>
    </row>
    <row r="698" spans="1:43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21"/>
      <c r="AO698" s="5"/>
      <c r="AP698" s="5"/>
      <c r="AQ698" s="21"/>
    </row>
    <row r="699" spans="1:43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21"/>
      <c r="AO699" s="5"/>
      <c r="AP699" s="5"/>
      <c r="AQ699" s="21"/>
    </row>
    <row r="700" spans="1:43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21"/>
      <c r="AO700" s="5"/>
      <c r="AP700" s="5"/>
      <c r="AQ700" s="21"/>
    </row>
    <row r="701" spans="1:43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21"/>
      <c r="AO701" s="5"/>
      <c r="AP701" s="5"/>
      <c r="AQ701" s="21"/>
    </row>
    <row r="702" spans="1:43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21"/>
      <c r="AO702" s="5"/>
      <c r="AP702" s="5"/>
      <c r="AQ702" s="21"/>
    </row>
    <row r="703" spans="1:43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21"/>
      <c r="AO703" s="5"/>
      <c r="AP703" s="5"/>
      <c r="AQ703" s="21"/>
    </row>
    <row r="704" spans="1:43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21"/>
      <c r="AO704" s="5"/>
      <c r="AP704" s="5"/>
      <c r="AQ704" s="21"/>
    </row>
    <row r="705" spans="1:43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21"/>
      <c r="AO705" s="5"/>
      <c r="AP705" s="5"/>
      <c r="AQ705" s="21"/>
    </row>
    <row r="706" spans="1:43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21"/>
      <c r="AO706" s="5"/>
      <c r="AP706" s="5"/>
      <c r="AQ706" s="21"/>
    </row>
    <row r="707" spans="1:43" x14ac:dyDescent="0.2">
      <c r="AP707" s="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R470"/>
  <sheetViews>
    <sheetView workbookViewId="0">
      <pane xSplit="13995" ySplit="5985" topLeftCell="CF453" activePane="topRight"/>
      <selection activeCell="CF16" sqref="CF16"/>
      <selection pane="topRight" activeCell="CF16" sqref="CF16"/>
      <selection pane="bottomLeft" activeCell="CF16" sqref="CF16"/>
      <selection pane="bottomRight" activeCell="CF16" sqref="CF16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86" width="11.19921875" style="5"/>
    <col min="87" max="16384" width="11.19921875" style="7"/>
  </cols>
  <sheetData>
    <row r="1" spans="1:96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196" t="s">
        <v>3938</v>
      </c>
      <c r="CE1" s="196" t="s">
        <v>3939</v>
      </c>
      <c r="CF1" s="196" t="s">
        <v>4009</v>
      </c>
      <c r="CG1" s="196" t="s">
        <v>4010</v>
      </c>
      <c r="CH1" s="196" t="s">
        <v>4011</v>
      </c>
      <c r="CI1" s="199" t="s">
        <v>4012</v>
      </c>
      <c r="CK1" s="5"/>
      <c r="CL1" s="5"/>
      <c r="CM1" s="202"/>
      <c r="CN1" s="5"/>
      <c r="CO1" s="5"/>
      <c r="CP1" s="5"/>
      <c r="CQ1" s="5"/>
      <c r="CR1" s="5"/>
    </row>
    <row r="2" spans="1:96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200">
        <v>213.40880350875361</v>
      </c>
      <c r="CK2" s="5"/>
      <c r="CL2" s="5"/>
      <c r="CM2" s="5"/>
      <c r="CN2" s="5"/>
      <c r="CO2" s="5"/>
      <c r="CP2" s="21"/>
      <c r="CQ2" s="21"/>
      <c r="CR2" s="21"/>
    </row>
    <row r="3" spans="1:96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200">
        <v>171.41637011126397</v>
      </c>
      <c r="CK3" s="5"/>
      <c r="CL3" s="5"/>
      <c r="CM3" s="5"/>
      <c r="CN3" s="5"/>
      <c r="CO3" s="5"/>
      <c r="CP3" s="21"/>
      <c r="CQ3" s="21"/>
      <c r="CR3" s="21"/>
    </row>
    <row r="4" spans="1:96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200">
        <v>185.62411626200438</v>
      </c>
      <c r="CK4" s="5"/>
      <c r="CL4" s="5"/>
      <c r="CM4" s="5"/>
      <c r="CN4" s="5"/>
      <c r="CO4" s="5"/>
      <c r="CP4" s="21"/>
      <c r="CQ4" s="21"/>
      <c r="CR4" s="21"/>
    </row>
    <row r="5" spans="1:96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200">
        <v>160.15272794399203</v>
      </c>
      <c r="CK5" s="5"/>
      <c r="CL5" s="5"/>
      <c r="CM5" s="5"/>
      <c r="CN5" s="5"/>
      <c r="CO5" s="5"/>
      <c r="CP5" s="21"/>
      <c r="CQ5" s="21"/>
      <c r="CR5" s="21"/>
    </row>
    <row r="6" spans="1:96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200">
        <v>210.31237715035758</v>
      </c>
      <c r="CK6" s="5"/>
      <c r="CL6" s="5"/>
      <c r="CM6" s="5"/>
      <c r="CN6" s="5"/>
      <c r="CO6" s="5"/>
      <c r="CP6" s="21"/>
      <c r="CQ6" s="21"/>
      <c r="CR6" s="21"/>
    </row>
    <row r="7" spans="1:96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200">
        <v>189.17515280494649</v>
      </c>
      <c r="CK7" s="5"/>
      <c r="CL7" s="5"/>
      <c r="CM7" s="5"/>
      <c r="CN7" s="5"/>
      <c r="CO7" s="5"/>
      <c r="CP7" s="21"/>
      <c r="CQ7" s="21"/>
      <c r="CR7" s="21"/>
    </row>
    <row r="8" spans="1:96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200">
        <v>200.24299270899962</v>
      </c>
      <c r="CK8" s="5"/>
      <c r="CL8" s="5"/>
      <c r="CM8" s="5"/>
      <c r="CN8" s="5"/>
      <c r="CO8" s="5"/>
      <c r="CP8" s="21"/>
      <c r="CQ8" s="21"/>
      <c r="CR8" s="21"/>
    </row>
    <row r="9" spans="1:96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200">
        <v>144.83429207801686</v>
      </c>
      <c r="CK9" s="5"/>
      <c r="CL9" s="5"/>
      <c r="CM9" s="5"/>
      <c r="CN9" s="5"/>
      <c r="CO9" s="5"/>
      <c r="CP9" s="21"/>
      <c r="CQ9" s="21"/>
      <c r="CR9" s="21"/>
    </row>
    <row r="10" spans="1:96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200">
        <v>258.17290249447763</v>
      </c>
      <c r="CK10" s="5"/>
      <c r="CL10" s="5"/>
      <c r="CM10" s="5"/>
      <c r="CN10" s="5"/>
      <c r="CO10" s="5"/>
      <c r="CP10" s="21"/>
      <c r="CQ10" s="21"/>
      <c r="CR10" s="21"/>
    </row>
    <row r="11" spans="1:96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200">
        <v>184.01885702871451</v>
      </c>
      <c r="CK11" s="5"/>
      <c r="CL11" s="5"/>
      <c r="CM11" s="5"/>
      <c r="CN11" s="5"/>
      <c r="CO11" s="5"/>
      <c r="CP11" s="21"/>
      <c r="CQ11" s="21"/>
      <c r="CR11" s="21"/>
    </row>
    <row r="12" spans="1:96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200">
        <v>149.32080640055386</v>
      </c>
      <c r="CK12" s="5"/>
      <c r="CL12" s="5"/>
      <c r="CM12" s="5"/>
      <c r="CN12" s="5"/>
      <c r="CO12" s="5"/>
      <c r="CP12" s="21"/>
      <c r="CQ12" s="21"/>
      <c r="CR12" s="21"/>
    </row>
    <row r="13" spans="1:96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200">
        <v>215.63118710917206</v>
      </c>
      <c r="CK13" s="5"/>
      <c r="CL13" s="5"/>
      <c r="CM13" s="5"/>
      <c r="CN13" s="5"/>
      <c r="CO13" s="5"/>
      <c r="CP13" s="21"/>
      <c r="CQ13" s="21"/>
      <c r="CR13" s="21"/>
    </row>
    <row r="14" spans="1:96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200">
        <v>164.07763356930408</v>
      </c>
      <c r="CK14" s="5"/>
      <c r="CL14" s="5"/>
      <c r="CM14" s="5"/>
      <c r="CN14" s="5"/>
      <c r="CO14" s="5"/>
      <c r="CP14" s="21"/>
      <c r="CQ14" s="21"/>
      <c r="CR14" s="21"/>
    </row>
    <row r="15" spans="1:96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200">
        <v>165.81063448897893</v>
      </c>
      <c r="CK15" s="5"/>
      <c r="CL15" s="5"/>
      <c r="CM15" s="5"/>
      <c r="CN15" s="5"/>
      <c r="CO15" s="5"/>
      <c r="CP15" s="21"/>
      <c r="CQ15" s="21"/>
      <c r="CR15" s="21"/>
    </row>
    <row r="16" spans="1:96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200">
        <v>166.92370113547804</v>
      </c>
      <c r="CK16" s="5"/>
      <c r="CL16" s="5"/>
      <c r="CM16" s="5"/>
      <c r="CN16" s="5"/>
      <c r="CO16" s="5"/>
      <c r="CP16" s="21"/>
      <c r="CQ16" s="21"/>
      <c r="CR16" s="21"/>
    </row>
    <row r="17" spans="1:96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200">
        <v>173.96810813059332</v>
      </c>
      <c r="CK17" s="5"/>
      <c r="CL17" s="5"/>
      <c r="CM17" s="5"/>
      <c r="CN17" s="5"/>
      <c r="CO17" s="5"/>
      <c r="CP17" s="21"/>
      <c r="CQ17" s="21"/>
      <c r="CR17" s="21"/>
    </row>
    <row r="18" spans="1:96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200">
        <v>178.27169313942156</v>
      </c>
      <c r="CK18" s="5"/>
      <c r="CL18" s="5"/>
      <c r="CM18" s="5"/>
      <c r="CN18" s="5"/>
      <c r="CO18" s="5"/>
      <c r="CP18" s="21"/>
      <c r="CQ18" s="21"/>
      <c r="CR18" s="21"/>
    </row>
    <row r="19" spans="1:96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200">
        <v>149.60471994841924</v>
      </c>
      <c r="CK19" s="5"/>
      <c r="CL19" s="5"/>
      <c r="CM19" s="5"/>
      <c r="CN19" s="5"/>
      <c r="CO19" s="5"/>
      <c r="CP19" s="21"/>
      <c r="CQ19" s="21"/>
      <c r="CR19" s="21"/>
    </row>
    <row r="20" spans="1:96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200">
        <v>163.24454156926748</v>
      </c>
      <c r="CK20" s="5"/>
      <c r="CL20" s="5"/>
      <c r="CM20" s="5"/>
      <c r="CN20" s="5"/>
      <c r="CO20" s="5"/>
      <c r="CP20" s="21"/>
      <c r="CQ20" s="21"/>
      <c r="CR20" s="21"/>
    </row>
    <row r="21" spans="1:96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200">
        <v>167.76871630355612</v>
      </c>
      <c r="CK21" s="5"/>
      <c r="CL21" s="5"/>
      <c r="CM21" s="5"/>
      <c r="CN21" s="5"/>
      <c r="CO21" s="5"/>
      <c r="CP21" s="21"/>
      <c r="CQ21" s="21"/>
      <c r="CR21" s="21"/>
    </row>
    <row r="22" spans="1:96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200">
        <v>153.23474617178806</v>
      </c>
      <c r="CK22" s="5"/>
      <c r="CL22" s="5"/>
      <c r="CM22" s="5"/>
      <c r="CN22" s="5"/>
      <c r="CO22" s="5"/>
      <c r="CP22" s="21"/>
      <c r="CQ22" s="21"/>
      <c r="CR22" s="21"/>
    </row>
    <row r="23" spans="1:96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200">
        <v>223.15486896836859</v>
      </c>
      <c r="CK23" s="5"/>
      <c r="CL23" s="5"/>
      <c r="CM23" s="5"/>
      <c r="CN23" s="5"/>
      <c r="CO23" s="5"/>
      <c r="CP23" s="21"/>
      <c r="CQ23" s="21"/>
      <c r="CR23" s="21"/>
    </row>
    <row r="24" spans="1:96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200">
        <v>190.10760072079694</v>
      </c>
      <c r="CK24" s="5"/>
      <c r="CL24" s="5"/>
      <c r="CM24" s="5"/>
      <c r="CN24" s="5"/>
      <c r="CO24" s="5"/>
      <c r="CP24" s="21"/>
      <c r="CQ24" s="21"/>
      <c r="CR24" s="21"/>
    </row>
    <row r="25" spans="1:96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200">
        <v>184.3293053972811</v>
      </c>
      <c r="CK25" s="5"/>
      <c r="CL25" s="5"/>
      <c r="CM25" s="5"/>
      <c r="CN25" s="5"/>
      <c r="CO25" s="5"/>
      <c r="CP25" s="21"/>
      <c r="CQ25" s="21"/>
      <c r="CR25" s="21"/>
    </row>
    <row r="26" spans="1:96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200">
        <v>263.22815970080848</v>
      </c>
      <c r="CK26" s="5"/>
      <c r="CL26" s="5"/>
      <c r="CM26" s="5"/>
      <c r="CN26" s="5"/>
      <c r="CO26" s="5"/>
      <c r="CP26" s="21"/>
      <c r="CQ26" s="21"/>
      <c r="CR26" s="21"/>
    </row>
    <row r="27" spans="1:96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200">
        <v>137.9717146652894</v>
      </c>
      <c r="CK27" s="5"/>
      <c r="CL27" s="5"/>
      <c r="CM27" s="5"/>
      <c r="CN27" s="5"/>
      <c r="CO27" s="5"/>
      <c r="CP27" s="21"/>
      <c r="CQ27" s="21"/>
      <c r="CR27" s="21"/>
    </row>
    <row r="28" spans="1:96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200">
        <v>219.45562601140119</v>
      </c>
      <c r="CK28" s="5"/>
      <c r="CL28" s="5"/>
      <c r="CM28" s="5"/>
      <c r="CN28" s="5"/>
      <c r="CO28" s="5"/>
      <c r="CP28" s="21"/>
      <c r="CQ28" s="21"/>
      <c r="CR28" s="21"/>
    </row>
    <row r="29" spans="1:96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200">
        <v>177.68486140311356</v>
      </c>
      <c r="CK29" s="5"/>
      <c r="CL29" s="5"/>
      <c r="CM29" s="5"/>
      <c r="CN29" s="5"/>
      <c r="CO29" s="5"/>
      <c r="CP29" s="21"/>
      <c r="CQ29" s="21"/>
      <c r="CR29" s="21"/>
    </row>
    <row r="30" spans="1:96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200">
        <v>192.08422392584589</v>
      </c>
      <c r="CK30" s="5"/>
      <c r="CL30" s="5"/>
      <c r="CM30" s="5"/>
      <c r="CN30" s="5"/>
      <c r="CO30" s="5"/>
      <c r="CP30" s="21"/>
      <c r="CQ30" s="21"/>
      <c r="CR30" s="21"/>
    </row>
    <row r="31" spans="1:96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200">
        <v>166.64642772954568</v>
      </c>
      <c r="CK31" s="5"/>
      <c r="CL31" s="5"/>
      <c r="CM31" s="5"/>
      <c r="CN31" s="5"/>
      <c r="CO31" s="5"/>
      <c r="CP31" s="21"/>
      <c r="CQ31" s="21"/>
      <c r="CR31" s="21"/>
    </row>
    <row r="32" spans="1:96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200">
        <v>215.38227281015932</v>
      </c>
      <c r="CK32" s="5"/>
      <c r="CL32" s="5"/>
      <c r="CM32" s="5"/>
      <c r="CN32" s="5"/>
      <c r="CO32" s="5"/>
      <c r="CP32" s="21"/>
      <c r="CQ32" s="21"/>
      <c r="CR32" s="21"/>
    </row>
    <row r="33" spans="1:96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200">
        <v>196.4464982243056</v>
      </c>
      <c r="CK33" s="5"/>
      <c r="CL33" s="5"/>
      <c r="CM33" s="5"/>
      <c r="CN33" s="5"/>
      <c r="CO33" s="5"/>
      <c r="CP33" s="21"/>
      <c r="CQ33" s="21"/>
      <c r="CR33" s="21"/>
    </row>
    <row r="34" spans="1:96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200">
        <v>208.09463343254976</v>
      </c>
      <c r="CK34" s="5"/>
      <c r="CL34" s="5"/>
      <c r="CM34" s="5"/>
      <c r="CN34" s="5"/>
      <c r="CO34" s="5"/>
      <c r="CP34" s="21"/>
      <c r="CQ34" s="21"/>
      <c r="CR34" s="21"/>
    </row>
    <row r="35" spans="1:96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200">
        <v>150.90527548898919</v>
      </c>
      <c r="CK35" s="5"/>
      <c r="CL35" s="5"/>
      <c r="CM35" s="5"/>
      <c r="CN35" s="5"/>
      <c r="CO35" s="5"/>
      <c r="CP35" s="21"/>
      <c r="CQ35" s="21"/>
      <c r="CR35" s="21"/>
    </row>
    <row r="36" spans="1:96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200">
        <v>265.92820847698164</v>
      </c>
      <c r="CK36" s="5"/>
      <c r="CL36" s="5"/>
      <c r="CM36" s="5"/>
      <c r="CN36" s="5"/>
      <c r="CO36" s="5"/>
      <c r="CP36" s="21"/>
      <c r="CQ36" s="21"/>
      <c r="CR36" s="21"/>
    </row>
    <row r="37" spans="1:96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200">
        <v>191.58011314191126</v>
      </c>
      <c r="CK37" s="5"/>
      <c r="CL37" s="5"/>
      <c r="CM37" s="5"/>
      <c r="CN37" s="5"/>
      <c r="CO37" s="5"/>
      <c r="CP37" s="21"/>
      <c r="CQ37" s="21"/>
      <c r="CR37" s="21"/>
    </row>
    <row r="38" spans="1:96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200">
        <v>155.32786710379295</v>
      </c>
      <c r="CK38" s="5"/>
      <c r="CL38" s="5"/>
      <c r="CM38" s="5"/>
      <c r="CN38" s="5"/>
      <c r="CO38" s="5"/>
      <c r="CP38" s="21"/>
      <c r="CQ38" s="21"/>
      <c r="CR38" s="21"/>
    </row>
    <row r="39" spans="1:96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200">
        <v>223.60349280464047</v>
      </c>
      <c r="CK39" s="5"/>
      <c r="CL39" s="5"/>
      <c r="CM39" s="5"/>
      <c r="CN39" s="5"/>
      <c r="CO39" s="5"/>
      <c r="CP39" s="21"/>
      <c r="CQ39" s="21"/>
      <c r="CR39" s="21"/>
    </row>
    <row r="40" spans="1:96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200">
        <v>171.45274478204252</v>
      </c>
      <c r="CK40" s="5"/>
      <c r="CL40" s="5"/>
      <c r="CM40" s="5"/>
      <c r="CN40" s="5"/>
      <c r="CO40" s="5"/>
      <c r="CP40" s="21"/>
      <c r="CQ40" s="21"/>
      <c r="CR40" s="21"/>
    </row>
    <row r="41" spans="1:96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200">
        <v>172.32543502929539</v>
      </c>
      <c r="CK41" s="5"/>
      <c r="CL41" s="5"/>
      <c r="CM41" s="5"/>
      <c r="CN41" s="5"/>
      <c r="CO41" s="5"/>
      <c r="CP41" s="21"/>
      <c r="CQ41" s="21"/>
      <c r="CR41" s="21"/>
    </row>
    <row r="42" spans="1:96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200">
        <v>171.63275917070402</v>
      </c>
      <c r="CK42" s="5"/>
      <c r="CL42" s="5"/>
      <c r="CM42" s="5"/>
      <c r="CN42" s="5"/>
      <c r="CO42" s="5"/>
      <c r="CP42" s="21"/>
      <c r="CQ42" s="21"/>
      <c r="CR42" s="21"/>
    </row>
    <row r="43" spans="1:96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200">
        <v>180.26904031733764</v>
      </c>
      <c r="CK43" s="5"/>
      <c r="CL43" s="5"/>
      <c r="CM43" s="5"/>
      <c r="CN43" s="5"/>
      <c r="CO43" s="5"/>
      <c r="CP43" s="21"/>
      <c r="CQ43" s="21"/>
      <c r="CR43" s="21"/>
    </row>
    <row r="44" spans="1:96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200">
        <v>182.94813515615294</v>
      </c>
      <c r="CK44" s="5"/>
      <c r="CL44" s="5"/>
      <c r="CM44" s="5"/>
      <c r="CN44" s="5"/>
      <c r="CO44" s="5"/>
      <c r="CP44" s="21"/>
      <c r="CQ44" s="21"/>
      <c r="CR44" s="21"/>
    </row>
    <row r="45" spans="1:96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200">
        <v>155.5239634892169</v>
      </c>
      <c r="CK45" s="5"/>
      <c r="CL45" s="5"/>
      <c r="CM45" s="5"/>
      <c r="CN45" s="5"/>
      <c r="CO45" s="5"/>
      <c r="CP45" s="21"/>
      <c r="CQ45" s="21"/>
      <c r="CR45" s="21"/>
    </row>
    <row r="46" spans="1:96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200">
        <v>169.4093510998199</v>
      </c>
      <c r="CK46" s="5"/>
      <c r="CL46" s="5"/>
      <c r="CM46" s="5"/>
      <c r="CN46" s="5"/>
      <c r="CO46" s="5"/>
      <c r="CP46" s="21"/>
      <c r="CQ46" s="21"/>
      <c r="CR46" s="21"/>
    </row>
    <row r="47" spans="1:96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200">
        <v>173.92063599104739</v>
      </c>
      <c r="CK47" s="5"/>
      <c r="CL47" s="5"/>
      <c r="CM47" s="5"/>
      <c r="CN47" s="5"/>
      <c r="CO47" s="5"/>
      <c r="CP47" s="21"/>
      <c r="CQ47" s="21"/>
      <c r="CR47" s="21"/>
    </row>
    <row r="48" spans="1:96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200">
        <v>159.16319251649134</v>
      </c>
      <c r="CK48" s="5"/>
      <c r="CL48" s="5"/>
      <c r="CM48" s="5"/>
      <c r="CN48" s="5"/>
      <c r="CO48" s="5"/>
      <c r="CP48" s="21"/>
      <c r="CQ48" s="21"/>
      <c r="CR48" s="21"/>
    </row>
    <row r="49" spans="1:96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200">
        <v>231.58109471873175</v>
      </c>
      <c r="CK49" s="5"/>
      <c r="CL49" s="5"/>
      <c r="CM49" s="5"/>
      <c r="CN49" s="5"/>
      <c r="CO49" s="5"/>
      <c r="CP49" s="21"/>
      <c r="CQ49" s="21"/>
      <c r="CR49" s="21"/>
    </row>
    <row r="50" spans="1:96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200">
        <v>196.97861821659242</v>
      </c>
      <c r="CK50" s="5"/>
      <c r="CL50" s="5"/>
      <c r="CM50" s="5"/>
      <c r="CN50" s="5"/>
      <c r="CO50" s="5"/>
      <c r="CP50" s="21"/>
      <c r="CQ50" s="21"/>
      <c r="CR50" s="21"/>
    </row>
    <row r="51" spans="1:96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200">
        <v>191.53195738157495</v>
      </c>
      <c r="CK51" s="5"/>
      <c r="CL51" s="5"/>
      <c r="CM51" s="5"/>
      <c r="CN51" s="5"/>
      <c r="CO51" s="5"/>
      <c r="CP51" s="21"/>
      <c r="CQ51" s="21"/>
      <c r="CR51" s="21"/>
    </row>
    <row r="52" spans="1:96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200">
        <v>273.33648472444401</v>
      </c>
      <c r="CK52" s="5"/>
      <c r="CL52" s="5"/>
      <c r="CM52" s="5"/>
      <c r="CN52" s="5"/>
      <c r="CO52" s="5"/>
      <c r="CP52" s="21"/>
      <c r="CQ52" s="21"/>
      <c r="CR52" s="21"/>
    </row>
    <row r="53" spans="1:96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200">
        <v>143.63618529545144</v>
      </c>
      <c r="CK53" s="5"/>
      <c r="CL53" s="5"/>
      <c r="CM53" s="5"/>
      <c r="CN53" s="5"/>
      <c r="CO53" s="5"/>
      <c r="CP53" s="21"/>
      <c r="CQ53" s="21"/>
      <c r="CR53" s="21"/>
    </row>
    <row r="54" spans="1:96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200">
        <v>218.31281492103045</v>
      </c>
      <c r="CK54" s="5"/>
      <c r="CL54" s="5"/>
      <c r="CM54" s="5"/>
      <c r="CN54" s="5"/>
      <c r="CO54" s="5"/>
      <c r="CP54" s="21"/>
      <c r="CQ54" s="21"/>
      <c r="CR54" s="21"/>
    </row>
    <row r="55" spans="1:96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200">
        <v>177.40090782054727</v>
      </c>
      <c r="CK55" s="5"/>
      <c r="CL55" s="5"/>
      <c r="CM55" s="5"/>
      <c r="CN55" s="5"/>
      <c r="CO55" s="5"/>
      <c r="CP55" s="21"/>
      <c r="CQ55" s="21"/>
      <c r="CR55" s="21"/>
    </row>
    <row r="56" spans="1:96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200">
        <v>192.30431476987241</v>
      </c>
      <c r="CK56" s="5"/>
      <c r="CL56" s="5"/>
      <c r="CM56" s="5"/>
      <c r="CN56" s="5"/>
      <c r="CO56" s="5"/>
      <c r="CP56" s="21"/>
      <c r="CQ56" s="21"/>
      <c r="CR56" s="21"/>
    </row>
    <row r="57" spans="1:96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200">
        <v>167.24158644566688</v>
      </c>
      <c r="CK57" s="5"/>
      <c r="CL57" s="5"/>
      <c r="CM57" s="5"/>
      <c r="CN57" s="5"/>
      <c r="CO57" s="5"/>
      <c r="CP57" s="21"/>
      <c r="CQ57" s="21"/>
      <c r="CR57" s="21"/>
    </row>
    <row r="58" spans="1:96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200">
        <v>215.43513402704667</v>
      </c>
      <c r="CK58" s="5"/>
      <c r="CL58" s="5"/>
      <c r="CM58" s="5"/>
      <c r="CN58" s="5"/>
      <c r="CO58" s="5"/>
      <c r="CP58" s="21"/>
      <c r="CQ58" s="21"/>
      <c r="CR58" s="21"/>
    </row>
    <row r="59" spans="1:96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200">
        <v>196.74311417383009</v>
      </c>
      <c r="CK59" s="5"/>
      <c r="CL59" s="5"/>
      <c r="CM59" s="5"/>
      <c r="CN59" s="5"/>
      <c r="CO59" s="5"/>
      <c r="CP59" s="21"/>
      <c r="CQ59" s="21"/>
      <c r="CR59" s="21"/>
    </row>
    <row r="60" spans="1:96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200">
        <v>208.99325964515262</v>
      </c>
      <c r="CK60" s="5"/>
      <c r="CL60" s="5"/>
      <c r="CM60" s="5"/>
      <c r="CN60" s="5"/>
      <c r="CO60" s="5"/>
      <c r="CP60" s="21"/>
      <c r="CQ60" s="21"/>
      <c r="CR60" s="21"/>
    </row>
    <row r="61" spans="1:96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200">
        <v>152.06793945571752</v>
      </c>
      <c r="CK61" s="5"/>
      <c r="CL61" s="5"/>
      <c r="CM61" s="5"/>
      <c r="CN61" s="5"/>
      <c r="CO61" s="5"/>
      <c r="CP61" s="21"/>
      <c r="CQ61" s="21"/>
      <c r="CR61" s="21"/>
    </row>
    <row r="62" spans="1:96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200">
        <v>269.14815803861558</v>
      </c>
      <c r="CK62" s="5"/>
      <c r="CL62" s="5"/>
      <c r="CM62" s="5"/>
      <c r="CN62" s="5"/>
      <c r="CO62" s="5"/>
      <c r="CP62" s="21"/>
      <c r="CQ62" s="21"/>
      <c r="CR62" s="21"/>
    </row>
    <row r="63" spans="1:96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200">
        <v>192.69331979240556</v>
      </c>
      <c r="CK63" s="5"/>
      <c r="CL63" s="5"/>
      <c r="CM63" s="5"/>
      <c r="CN63" s="5"/>
      <c r="CO63" s="5"/>
      <c r="CP63" s="21"/>
      <c r="CQ63" s="21"/>
      <c r="CR63" s="21"/>
    </row>
    <row r="64" spans="1:96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200">
        <v>155.96806258806535</v>
      </c>
      <c r="CK64" s="5"/>
      <c r="CL64" s="5"/>
      <c r="CM64" s="5"/>
      <c r="CN64" s="5"/>
      <c r="CO64" s="5"/>
      <c r="CP64" s="21"/>
      <c r="CQ64" s="21"/>
      <c r="CR64" s="21"/>
    </row>
    <row r="65" spans="1:96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200">
        <v>223.04592515052661</v>
      </c>
      <c r="CK65" s="5"/>
      <c r="CL65" s="5"/>
      <c r="CM65" s="5"/>
      <c r="CN65" s="5"/>
      <c r="CO65" s="5"/>
      <c r="CP65" s="21"/>
      <c r="CQ65" s="21"/>
      <c r="CR65" s="21"/>
    </row>
    <row r="66" spans="1:96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200">
        <v>174.35048324675284</v>
      </c>
      <c r="CK66" s="5"/>
      <c r="CL66" s="5"/>
      <c r="CM66" s="5"/>
      <c r="CN66" s="5"/>
      <c r="CO66" s="5"/>
      <c r="CP66" s="21"/>
      <c r="CQ66" s="21"/>
      <c r="CR66" s="21"/>
    </row>
    <row r="67" spans="1:96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200">
        <v>173.96672097398783</v>
      </c>
      <c r="CK67" s="5"/>
      <c r="CL67" s="5"/>
      <c r="CM67" s="5"/>
      <c r="CN67" s="5"/>
      <c r="CO67" s="5"/>
      <c r="CP67" s="21"/>
      <c r="CQ67" s="21"/>
      <c r="CR67" s="21"/>
    </row>
    <row r="68" spans="1:96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200">
        <v>172.71863061329054</v>
      </c>
      <c r="CK68" s="5"/>
      <c r="CL68" s="5"/>
      <c r="CM68" s="5"/>
      <c r="CN68" s="5"/>
      <c r="CO68" s="5"/>
      <c r="CP68" s="21"/>
      <c r="CQ68" s="21"/>
      <c r="CR68" s="21"/>
    </row>
    <row r="69" spans="1:96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200">
        <v>180.82214927771255</v>
      </c>
      <c r="CK69" s="5"/>
      <c r="CL69" s="5"/>
      <c r="CM69" s="5"/>
      <c r="CN69" s="5"/>
      <c r="CO69" s="5"/>
      <c r="CP69" s="21"/>
      <c r="CQ69" s="21"/>
      <c r="CR69" s="21"/>
    </row>
    <row r="70" spans="1:96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200">
        <v>183.93513454576026</v>
      </c>
      <c r="CK70" s="5"/>
      <c r="CL70" s="5"/>
      <c r="CM70" s="5"/>
      <c r="CN70" s="5"/>
      <c r="CO70" s="5"/>
      <c r="CP70" s="21"/>
      <c r="CQ70" s="21"/>
      <c r="CR70" s="21"/>
    </row>
    <row r="71" spans="1:96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200">
        <v>156.17915936259618</v>
      </c>
      <c r="CK71" s="5"/>
      <c r="CL71" s="5"/>
      <c r="CM71" s="5"/>
      <c r="CN71" s="5"/>
      <c r="CO71" s="5"/>
      <c r="CP71" s="21"/>
      <c r="CQ71" s="21"/>
      <c r="CR71" s="21"/>
    </row>
    <row r="72" spans="1:96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200">
        <v>170.03738704455355</v>
      </c>
      <c r="CK72" s="5"/>
      <c r="CL72" s="5"/>
      <c r="CM72" s="5"/>
      <c r="CN72" s="5"/>
      <c r="CO72" s="5"/>
      <c r="CP72" s="21"/>
      <c r="CQ72" s="21"/>
      <c r="CR72" s="21"/>
    </row>
    <row r="73" spans="1:96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200">
        <v>175.12386345027647</v>
      </c>
      <c r="CK73" s="5"/>
      <c r="CL73" s="5"/>
      <c r="CM73" s="5"/>
      <c r="CN73" s="5"/>
      <c r="CO73" s="5"/>
      <c r="CP73" s="21"/>
      <c r="CQ73" s="21"/>
      <c r="CR73" s="21"/>
    </row>
    <row r="74" spans="1:96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200">
        <v>159.94462904615298</v>
      </c>
      <c r="CK74" s="5"/>
      <c r="CL74" s="5"/>
      <c r="CM74" s="5"/>
      <c r="CN74" s="5"/>
      <c r="CO74" s="5"/>
      <c r="CP74" s="21"/>
      <c r="CQ74" s="21"/>
      <c r="CR74" s="21"/>
    </row>
    <row r="75" spans="1:96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200">
        <v>232.74544535036799</v>
      </c>
      <c r="CK75" s="5"/>
      <c r="CL75" s="5"/>
      <c r="CM75" s="5"/>
      <c r="CN75" s="5"/>
      <c r="CO75" s="5"/>
      <c r="CP75" s="21"/>
      <c r="CQ75" s="21"/>
      <c r="CR75" s="21"/>
    </row>
    <row r="76" spans="1:96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200">
        <v>198.14050795445215</v>
      </c>
      <c r="CK76" s="5"/>
      <c r="CL76" s="5"/>
      <c r="CM76" s="5"/>
      <c r="CN76" s="5"/>
      <c r="CO76" s="5"/>
      <c r="CP76" s="21"/>
      <c r="CQ76" s="21"/>
      <c r="CR76" s="21"/>
    </row>
    <row r="77" spans="1:96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200">
        <v>192.03892225303122</v>
      </c>
      <c r="CK77" s="5"/>
      <c r="CL77" s="5"/>
      <c r="CM77" s="5"/>
      <c r="CN77" s="5"/>
      <c r="CO77" s="5"/>
      <c r="CP77" s="21"/>
      <c r="CQ77" s="21"/>
      <c r="CR77" s="21"/>
    </row>
    <row r="78" spans="1:96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200">
        <v>273.9269231533064</v>
      </c>
      <c r="CK78" s="5"/>
      <c r="CL78" s="5"/>
      <c r="CM78" s="5"/>
      <c r="CN78" s="5"/>
      <c r="CO78" s="5"/>
      <c r="CP78" s="21"/>
      <c r="CQ78" s="21"/>
      <c r="CR78" s="21"/>
    </row>
    <row r="79" spans="1:96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200">
        <v>144.55615496314417</v>
      </c>
      <c r="CK79" s="5"/>
      <c r="CL79" s="5"/>
      <c r="CM79" s="5"/>
      <c r="CN79" s="5"/>
      <c r="CO79" s="5"/>
      <c r="CP79" s="21"/>
      <c r="CQ79" s="21"/>
      <c r="CR79" s="21"/>
    </row>
    <row r="80" spans="1:96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200">
        <v>239.65467536406982</v>
      </c>
      <c r="CK80" s="5"/>
      <c r="CL80" s="5"/>
      <c r="CM80" s="5"/>
      <c r="CN80" s="5"/>
      <c r="CO80" s="5"/>
      <c r="CP80" s="21"/>
      <c r="CQ80" s="21"/>
      <c r="CR80" s="21"/>
    </row>
    <row r="81" spans="1:96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200">
        <v>193.88050346623743</v>
      </c>
      <c r="CK81" s="5"/>
      <c r="CL81" s="5"/>
      <c r="CM81" s="5"/>
      <c r="CN81" s="5"/>
      <c r="CO81" s="5"/>
      <c r="CP81" s="21"/>
      <c r="CQ81" s="21"/>
      <c r="CR81" s="21"/>
    </row>
    <row r="82" spans="1:96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200">
        <v>208.47008829852558</v>
      </c>
      <c r="CK82" s="5"/>
      <c r="CL82" s="5"/>
      <c r="CM82" s="5"/>
      <c r="CN82" s="5"/>
      <c r="CO82" s="5"/>
      <c r="CP82" s="21"/>
      <c r="CQ82" s="21"/>
      <c r="CR82" s="21"/>
    </row>
    <row r="83" spans="1:96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200">
        <v>181.45495262172497</v>
      </c>
      <c r="CK83" s="5"/>
      <c r="CL83" s="5"/>
      <c r="CM83" s="5"/>
      <c r="CN83" s="5"/>
      <c r="CO83" s="5"/>
      <c r="CP83" s="21"/>
      <c r="CQ83" s="21"/>
      <c r="CR83" s="21"/>
    </row>
    <row r="84" spans="1:96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200">
        <v>230.97451266100055</v>
      </c>
      <c r="CK84" s="5"/>
      <c r="CL84" s="5"/>
      <c r="CM84" s="5"/>
      <c r="CN84" s="5"/>
      <c r="CO84" s="5"/>
      <c r="CP84" s="21"/>
      <c r="CQ84" s="21"/>
      <c r="CR84" s="21"/>
    </row>
    <row r="85" spans="1:96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200">
        <v>214.22699209096922</v>
      </c>
      <c r="CK85" s="5"/>
      <c r="CL85" s="5"/>
      <c r="CM85" s="5"/>
      <c r="CN85" s="5"/>
      <c r="CO85" s="5"/>
      <c r="CP85" s="21"/>
      <c r="CQ85" s="21"/>
      <c r="CR85" s="21"/>
    </row>
    <row r="86" spans="1:96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200">
        <v>227.52851229794038</v>
      </c>
      <c r="CK86" s="5"/>
      <c r="CL86" s="5"/>
      <c r="CM86" s="5"/>
      <c r="CN86" s="5"/>
      <c r="CO86" s="5"/>
      <c r="CP86" s="21"/>
      <c r="CQ86" s="21"/>
      <c r="CR86" s="21"/>
    </row>
    <row r="87" spans="1:96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200">
        <v>164.25294647666104</v>
      </c>
      <c r="CK87" s="5"/>
      <c r="CL87" s="5"/>
      <c r="CM87" s="5"/>
      <c r="CN87" s="5"/>
      <c r="CO87" s="5"/>
      <c r="CP87" s="21"/>
      <c r="CQ87" s="21"/>
      <c r="CR87" s="21"/>
    </row>
    <row r="88" spans="1:96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200">
        <v>285.28937957900649</v>
      </c>
      <c r="CK88" s="5"/>
      <c r="CL88" s="5"/>
      <c r="CM88" s="5"/>
      <c r="CN88" s="5"/>
      <c r="CO88" s="5"/>
      <c r="CP88" s="21"/>
      <c r="CQ88" s="21"/>
      <c r="CR88" s="21"/>
    </row>
    <row r="89" spans="1:96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200">
        <v>208.57735699411978</v>
      </c>
      <c r="CK89" s="5"/>
      <c r="CL89" s="5"/>
      <c r="CM89" s="5"/>
      <c r="CN89" s="5"/>
      <c r="CO89" s="5"/>
      <c r="CP89" s="21"/>
      <c r="CQ89" s="21"/>
      <c r="CR89" s="21"/>
    </row>
    <row r="90" spans="1:96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200">
        <v>169.37825360639576</v>
      </c>
      <c r="CK90" s="5"/>
      <c r="CL90" s="5"/>
      <c r="CM90" s="5"/>
      <c r="CN90" s="5"/>
      <c r="CO90" s="5"/>
      <c r="CP90" s="21"/>
      <c r="CQ90" s="21"/>
      <c r="CR90" s="21"/>
    </row>
    <row r="91" spans="1:96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200">
        <v>244.54832554522699</v>
      </c>
      <c r="CK91" s="5"/>
      <c r="CL91" s="5"/>
      <c r="CM91" s="5"/>
      <c r="CN91" s="5"/>
      <c r="CO91" s="5"/>
      <c r="CP91" s="21"/>
      <c r="CQ91" s="21"/>
      <c r="CR91" s="21"/>
    </row>
    <row r="92" spans="1:96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200">
        <v>184.70678063981381</v>
      </c>
      <c r="CK92" s="5"/>
      <c r="CL92" s="5"/>
      <c r="CM92" s="5"/>
      <c r="CN92" s="5"/>
      <c r="CO92" s="5"/>
      <c r="CP92" s="21"/>
      <c r="CQ92" s="21"/>
      <c r="CR92" s="21"/>
    </row>
    <row r="93" spans="1:96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200">
        <v>186.99920610192976</v>
      </c>
      <c r="CK93" s="5"/>
      <c r="CL93" s="5"/>
      <c r="CM93" s="5"/>
      <c r="CN93" s="5"/>
      <c r="CO93" s="5"/>
      <c r="CP93" s="21"/>
      <c r="CQ93" s="21"/>
      <c r="CR93" s="21"/>
    </row>
    <row r="94" spans="1:96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200">
        <v>186.66197038235276</v>
      </c>
      <c r="CK94" s="5"/>
      <c r="CL94" s="5"/>
      <c r="CM94" s="5"/>
      <c r="CN94" s="5"/>
      <c r="CO94" s="5"/>
      <c r="CP94" s="21"/>
      <c r="CQ94" s="21"/>
      <c r="CR94" s="21"/>
    </row>
    <row r="95" spans="1:96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200">
        <v>195.68418393999161</v>
      </c>
      <c r="CK95" s="5"/>
      <c r="CL95" s="5"/>
      <c r="CM95" s="5"/>
      <c r="CN95" s="5"/>
      <c r="CO95" s="5"/>
      <c r="CP95" s="21"/>
      <c r="CQ95" s="21"/>
      <c r="CR95" s="21"/>
    </row>
    <row r="96" spans="1:96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200">
        <v>199.36255866565122</v>
      </c>
      <c r="CK96" s="5"/>
      <c r="CL96" s="5"/>
      <c r="CM96" s="5"/>
      <c r="CN96" s="5"/>
      <c r="CO96" s="5"/>
      <c r="CP96" s="21"/>
      <c r="CQ96" s="21"/>
      <c r="CR96" s="21"/>
    </row>
    <row r="97" spans="1:96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200">
        <v>169.31101873416949</v>
      </c>
      <c r="CK97" s="5"/>
      <c r="CL97" s="5"/>
      <c r="CM97" s="5"/>
      <c r="CN97" s="5"/>
      <c r="CO97" s="5"/>
      <c r="CP97" s="21"/>
      <c r="CQ97" s="21"/>
      <c r="CR97" s="21"/>
    </row>
    <row r="98" spans="1:96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200">
        <v>184.19302859887446</v>
      </c>
      <c r="CK98" s="5"/>
      <c r="CL98" s="5"/>
      <c r="CM98" s="5"/>
      <c r="CN98" s="5"/>
      <c r="CO98" s="5"/>
      <c r="CP98" s="21"/>
      <c r="CQ98" s="21"/>
      <c r="CR98" s="21"/>
    </row>
    <row r="99" spans="1:96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200">
        <v>189.37564891919138</v>
      </c>
      <c r="CK99" s="5"/>
      <c r="CL99" s="5"/>
      <c r="CM99" s="5"/>
      <c r="CN99" s="5"/>
      <c r="CO99" s="5"/>
      <c r="CP99" s="21"/>
      <c r="CQ99" s="21"/>
      <c r="CR99" s="21"/>
    </row>
    <row r="100" spans="1:96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200">
        <v>172.8402231393475</v>
      </c>
      <c r="CK100" s="5"/>
      <c r="CL100" s="5"/>
      <c r="CM100" s="5"/>
      <c r="CN100" s="5"/>
      <c r="CO100" s="5"/>
      <c r="CP100" s="21"/>
      <c r="CQ100" s="21"/>
      <c r="CR100" s="21"/>
    </row>
    <row r="101" spans="1:96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200">
        <v>252.02793512049712</v>
      </c>
      <c r="CK101" s="5"/>
      <c r="CL101" s="5"/>
      <c r="CM101" s="5"/>
      <c r="CN101" s="5"/>
      <c r="CO101" s="5"/>
      <c r="CP101" s="21"/>
      <c r="CQ101" s="21"/>
      <c r="CR101" s="21"/>
    </row>
    <row r="102" spans="1:96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200">
        <v>212.3682561346759</v>
      </c>
      <c r="CK102" s="5"/>
      <c r="CL102" s="5"/>
      <c r="CM102" s="5"/>
      <c r="CN102" s="5"/>
      <c r="CO102" s="5"/>
      <c r="CP102" s="21"/>
      <c r="CQ102" s="21"/>
      <c r="CR102" s="21"/>
    </row>
    <row r="103" spans="1:96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200">
        <v>208.87651655660994</v>
      </c>
      <c r="CK103" s="5"/>
      <c r="CL103" s="5"/>
      <c r="CM103" s="5"/>
      <c r="CN103" s="5"/>
      <c r="CO103" s="5"/>
      <c r="CP103" s="21"/>
      <c r="CQ103" s="21"/>
      <c r="CR103" s="21"/>
    </row>
    <row r="104" spans="1:96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200">
        <v>297.65347027015298</v>
      </c>
      <c r="CK104" s="5"/>
      <c r="CL104" s="5"/>
      <c r="CM104" s="5"/>
      <c r="CN104" s="5"/>
      <c r="CO104" s="5"/>
      <c r="CP104" s="21"/>
      <c r="CQ104" s="21"/>
      <c r="CR104" s="21"/>
    </row>
    <row r="105" spans="1:96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200">
        <v>156.31439343273345</v>
      </c>
      <c r="CK105" s="5"/>
      <c r="CL105" s="5"/>
      <c r="CM105" s="5"/>
      <c r="CN105" s="5"/>
      <c r="CO105" s="5"/>
      <c r="CP105" s="21"/>
      <c r="CQ105" s="21"/>
      <c r="CR105" s="21"/>
    </row>
    <row r="106" spans="1:96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200">
        <v>243.61807470209112</v>
      </c>
      <c r="CK106" s="5"/>
      <c r="CL106" s="5"/>
      <c r="CM106" s="5"/>
      <c r="CN106" s="5"/>
      <c r="CO106" s="5"/>
      <c r="CP106" s="21"/>
      <c r="CQ106" s="21"/>
      <c r="CR106" s="21"/>
    </row>
    <row r="107" spans="1:96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200">
        <v>188.14581781216106</v>
      </c>
      <c r="CK107" s="5"/>
      <c r="CL107" s="5"/>
      <c r="CM107" s="5"/>
      <c r="CN107" s="5"/>
      <c r="CO107" s="5"/>
      <c r="CP107" s="21"/>
      <c r="CQ107" s="21"/>
      <c r="CR107" s="21"/>
    </row>
    <row r="108" spans="1:96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200">
        <v>209.07497424481258</v>
      </c>
      <c r="CK108" s="5"/>
      <c r="CL108" s="5"/>
      <c r="CM108" s="5"/>
      <c r="CN108" s="5"/>
      <c r="CO108" s="5"/>
      <c r="CP108" s="21"/>
      <c r="CQ108" s="21"/>
      <c r="CR108" s="21"/>
    </row>
    <row r="109" spans="1:96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200">
        <v>182.48504791712614</v>
      </c>
      <c r="CK109" s="5"/>
      <c r="CL109" s="5"/>
      <c r="CM109" s="5"/>
      <c r="CN109" s="5"/>
      <c r="CO109" s="5"/>
      <c r="CP109" s="21"/>
      <c r="CQ109" s="21"/>
      <c r="CR109" s="21"/>
    </row>
    <row r="110" spans="1:96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200">
        <v>234.78834018122635</v>
      </c>
      <c r="CK110" s="5"/>
      <c r="CL110" s="5"/>
      <c r="CM110" s="5"/>
      <c r="CN110" s="5"/>
      <c r="CO110" s="5"/>
      <c r="CP110" s="21"/>
      <c r="CQ110" s="21"/>
      <c r="CR110" s="21"/>
    </row>
    <row r="111" spans="1:96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200">
        <v>208.30248770230412</v>
      </c>
      <c r="CK111" s="5"/>
      <c r="CL111" s="5"/>
      <c r="CM111" s="5"/>
      <c r="CN111" s="5"/>
      <c r="CO111" s="5"/>
      <c r="CP111" s="21"/>
      <c r="CQ111" s="21"/>
      <c r="CR111" s="21"/>
    </row>
    <row r="112" spans="1:96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200">
        <v>234.3419338575203</v>
      </c>
      <c r="CK112" s="5"/>
      <c r="CL112" s="5"/>
      <c r="CM112" s="5"/>
      <c r="CN112" s="5"/>
      <c r="CO112" s="5"/>
      <c r="CP112" s="21"/>
      <c r="CQ112" s="21"/>
      <c r="CR112" s="21"/>
    </row>
    <row r="113" spans="1:96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200">
        <v>177.99416982770234</v>
      </c>
      <c r="CK113" s="5"/>
      <c r="CL113" s="5"/>
      <c r="CM113" s="5"/>
      <c r="CN113" s="5"/>
      <c r="CO113" s="5"/>
      <c r="CP113" s="21"/>
      <c r="CQ113" s="21"/>
      <c r="CR113" s="21"/>
    </row>
    <row r="114" spans="1:96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200">
        <v>267.47764797089212</v>
      </c>
      <c r="CK114" s="5"/>
      <c r="CL114" s="5"/>
      <c r="CM114" s="5"/>
      <c r="CN114" s="5"/>
      <c r="CO114" s="5"/>
      <c r="CP114" s="21"/>
      <c r="CQ114" s="21"/>
      <c r="CR114" s="21"/>
    </row>
    <row r="115" spans="1:96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200">
        <v>208.04867652809077</v>
      </c>
      <c r="CK115" s="5"/>
      <c r="CL115" s="5"/>
      <c r="CM115" s="5"/>
      <c r="CN115" s="5"/>
      <c r="CO115" s="5"/>
      <c r="CP115" s="21"/>
      <c r="CQ115" s="21"/>
      <c r="CR115" s="21"/>
    </row>
    <row r="116" spans="1:96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200">
        <v>165.52770478145618</v>
      </c>
      <c r="CK116" s="5"/>
      <c r="CL116" s="5"/>
      <c r="CM116" s="5"/>
      <c r="CN116" s="5"/>
      <c r="CO116" s="5"/>
      <c r="CP116" s="21"/>
      <c r="CQ116" s="21"/>
      <c r="CR116" s="21"/>
    </row>
    <row r="117" spans="1:96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200">
        <v>224.15366332020429</v>
      </c>
      <c r="CK117" s="5"/>
      <c r="CL117" s="5"/>
      <c r="CM117" s="5"/>
      <c r="CN117" s="5"/>
      <c r="CO117" s="5"/>
      <c r="CP117" s="21"/>
      <c r="CQ117" s="21"/>
      <c r="CR117" s="21"/>
    </row>
    <row r="118" spans="1:96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200">
        <v>180.01430769300345</v>
      </c>
      <c r="CK118" s="5"/>
      <c r="CL118" s="5"/>
      <c r="CM118" s="5"/>
      <c r="CN118" s="5"/>
      <c r="CO118" s="5"/>
      <c r="CP118" s="21"/>
      <c r="CQ118" s="21"/>
      <c r="CR118" s="21"/>
    </row>
    <row r="119" spans="1:96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200">
        <v>189.62102119809433</v>
      </c>
      <c r="CK119" s="5"/>
      <c r="CL119" s="5"/>
      <c r="CM119" s="5"/>
      <c r="CN119" s="5"/>
      <c r="CO119" s="5"/>
      <c r="CP119" s="21"/>
      <c r="CQ119" s="21"/>
      <c r="CR119" s="21"/>
    </row>
    <row r="120" spans="1:96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200">
        <v>207.70769342526134</v>
      </c>
      <c r="CK120" s="5"/>
      <c r="CL120" s="5"/>
      <c r="CM120" s="5"/>
      <c r="CN120" s="5"/>
      <c r="CO120" s="5"/>
      <c r="CP120" s="21"/>
      <c r="CQ120" s="21"/>
      <c r="CR120" s="21"/>
    </row>
    <row r="121" spans="1:96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200">
        <v>221.54686523587569</v>
      </c>
      <c r="CK121" s="5"/>
      <c r="CL121" s="5"/>
      <c r="CM121" s="5"/>
      <c r="CN121" s="5"/>
      <c r="CO121" s="5"/>
      <c r="CP121" s="21"/>
      <c r="CQ121" s="21"/>
      <c r="CR121" s="21"/>
    </row>
    <row r="122" spans="1:96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200">
        <v>203.72087953649887</v>
      </c>
      <c r="CK122" s="5"/>
      <c r="CL122" s="5"/>
      <c r="CM122" s="5"/>
      <c r="CN122" s="5"/>
      <c r="CO122" s="5"/>
      <c r="CP122" s="21"/>
      <c r="CQ122" s="21"/>
      <c r="CR122" s="21"/>
    </row>
    <row r="123" spans="1:96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200">
        <v>195.76568253773689</v>
      </c>
      <c r="CK123" s="5"/>
      <c r="CL123" s="5"/>
      <c r="CM123" s="5"/>
      <c r="CN123" s="5"/>
      <c r="CO123" s="5"/>
      <c r="CP123" s="21"/>
      <c r="CQ123" s="21"/>
      <c r="CR123" s="21"/>
    </row>
    <row r="124" spans="1:96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200">
        <v>185.56229036629557</v>
      </c>
      <c r="CK124" s="5"/>
      <c r="CL124" s="5"/>
      <c r="CM124" s="5"/>
      <c r="CN124" s="5"/>
      <c r="CO124" s="5"/>
      <c r="CP124" s="21"/>
      <c r="CQ124" s="21"/>
      <c r="CR124" s="21"/>
    </row>
    <row r="125" spans="1:96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200">
        <v>198.63802100444136</v>
      </c>
      <c r="CK125" s="5"/>
      <c r="CL125" s="5"/>
      <c r="CM125" s="5"/>
      <c r="CN125" s="5"/>
      <c r="CO125" s="5"/>
      <c r="CP125" s="21"/>
      <c r="CQ125" s="21"/>
      <c r="CR125" s="21"/>
    </row>
    <row r="126" spans="1:96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200">
        <v>207.53797644551119</v>
      </c>
      <c r="CK126" s="5"/>
      <c r="CL126" s="5"/>
      <c r="CM126" s="5"/>
      <c r="CN126" s="5"/>
      <c r="CO126" s="5"/>
      <c r="CP126" s="21"/>
      <c r="CQ126" s="21"/>
      <c r="CR126" s="21"/>
    </row>
    <row r="127" spans="1:96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200">
        <v>266.02143195856087</v>
      </c>
      <c r="CK127" s="5"/>
      <c r="CL127" s="5"/>
      <c r="CM127" s="5"/>
      <c r="CN127" s="5"/>
      <c r="CO127" s="5"/>
      <c r="CP127" s="21"/>
      <c r="CQ127" s="21"/>
      <c r="CR127" s="21"/>
    </row>
    <row r="128" spans="1:96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200">
        <v>198.5190061132204</v>
      </c>
      <c r="CK128" s="5"/>
      <c r="CL128" s="5"/>
      <c r="CM128" s="5"/>
      <c r="CN128" s="5"/>
      <c r="CO128" s="5"/>
      <c r="CP128" s="21"/>
      <c r="CQ128" s="21"/>
      <c r="CR128" s="21"/>
    </row>
    <row r="129" spans="1:96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200">
        <v>229.71557340676321</v>
      </c>
      <c r="CK129" s="5"/>
      <c r="CL129" s="5"/>
      <c r="CM129" s="5"/>
      <c r="CN129" s="5"/>
      <c r="CO129" s="5"/>
      <c r="CP129" s="21"/>
      <c r="CQ129" s="21"/>
      <c r="CR129" s="21"/>
    </row>
    <row r="130" spans="1:96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200">
        <v>298.74682540812495</v>
      </c>
      <c r="CK130" s="5"/>
      <c r="CL130" s="5"/>
      <c r="CM130" s="5"/>
      <c r="CN130" s="5"/>
      <c r="CO130" s="5"/>
      <c r="CP130" s="21"/>
      <c r="CQ130" s="21"/>
      <c r="CR130" s="21"/>
    </row>
    <row r="131" spans="1:96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200">
        <v>169.74064373979593</v>
      </c>
      <c r="CK131" s="5"/>
      <c r="CL131" s="5"/>
      <c r="CM131" s="5"/>
      <c r="CN131" s="5"/>
      <c r="CO131" s="5"/>
      <c r="CP131" s="21"/>
      <c r="CQ131" s="21"/>
      <c r="CR131" s="21"/>
    </row>
    <row r="132" spans="1:96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200">
        <v>246.40327964150558</v>
      </c>
      <c r="CK132" s="5"/>
      <c r="CL132" s="5"/>
      <c r="CM132" s="5"/>
      <c r="CN132" s="5"/>
      <c r="CO132" s="5"/>
      <c r="CP132" s="21"/>
      <c r="CQ132" s="21"/>
      <c r="CR132" s="21"/>
    </row>
    <row r="133" spans="1:96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200">
        <v>191.97078798576339</v>
      </c>
      <c r="CK133" s="5"/>
      <c r="CL133" s="5"/>
      <c r="CM133" s="5"/>
      <c r="CN133" s="5"/>
      <c r="CO133" s="5"/>
      <c r="CP133" s="21"/>
      <c r="CQ133" s="21"/>
      <c r="CR133" s="21"/>
    </row>
    <row r="134" spans="1:96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200">
        <v>212.15297509429482</v>
      </c>
      <c r="CK134" s="5"/>
      <c r="CL134" s="5"/>
      <c r="CM134" s="5"/>
      <c r="CN134" s="5"/>
      <c r="CO134" s="5"/>
      <c r="CP134" s="21"/>
      <c r="CQ134" s="21"/>
      <c r="CR134" s="21"/>
    </row>
    <row r="135" spans="1:96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200">
        <v>191.84579556732993</v>
      </c>
      <c r="CK135" s="5"/>
      <c r="CL135" s="5"/>
      <c r="CM135" s="5"/>
      <c r="CN135" s="5"/>
      <c r="CO135" s="5"/>
      <c r="CP135" s="21"/>
      <c r="CQ135" s="21"/>
      <c r="CR135" s="21"/>
    </row>
    <row r="136" spans="1:96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200">
        <v>233.72429234128069</v>
      </c>
      <c r="CK136" s="5"/>
      <c r="CL136" s="5"/>
      <c r="CM136" s="5"/>
      <c r="CN136" s="5"/>
      <c r="CO136" s="5"/>
      <c r="CP136" s="21"/>
      <c r="CQ136" s="21"/>
      <c r="CR136" s="21"/>
    </row>
    <row r="137" spans="1:96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200">
        <v>216.95034571986281</v>
      </c>
      <c r="CK137" s="5"/>
      <c r="CL137" s="5"/>
      <c r="CM137" s="5"/>
      <c r="CN137" s="5"/>
      <c r="CO137" s="5"/>
      <c r="CP137" s="21"/>
      <c r="CQ137" s="21"/>
      <c r="CR137" s="21"/>
    </row>
    <row r="138" spans="1:96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200">
        <v>235.64552785718237</v>
      </c>
      <c r="CK138" s="5"/>
      <c r="CL138" s="5"/>
      <c r="CM138" s="5"/>
      <c r="CN138" s="5"/>
      <c r="CO138" s="5"/>
      <c r="CP138" s="21"/>
      <c r="CQ138" s="21"/>
      <c r="CR138" s="21"/>
    </row>
    <row r="139" spans="1:96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200">
        <v>184.40569546633014</v>
      </c>
      <c r="CK139" s="5"/>
      <c r="CL139" s="5"/>
      <c r="CM139" s="5"/>
      <c r="CN139" s="5"/>
      <c r="CO139" s="5"/>
      <c r="CP139" s="21"/>
      <c r="CQ139" s="21"/>
      <c r="CR139" s="21"/>
    </row>
    <row r="140" spans="1:96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200">
        <v>274.91690156805601</v>
      </c>
      <c r="CK140" s="5"/>
      <c r="CL140" s="5"/>
      <c r="CM140" s="5"/>
      <c r="CN140" s="5"/>
      <c r="CO140" s="5"/>
      <c r="CP140" s="21"/>
      <c r="CQ140" s="21"/>
      <c r="CR140" s="21"/>
    </row>
    <row r="141" spans="1:96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200">
        <v>214.69887965749899</v>
      </c>
      <c r="CK141" s="5"/>
      <c r="CL141" s="5"/>
      <c r="CM141" s="5"/>
      <c r="CN141" s="5"/>
      <c r="CO141" s="5"/>
      <c r="CP141" s="21"/>
      <c r="CQ141" s="21"/>
      <c r="CR141" s="21"/>
    </row>
    <row r="142" spans="1:96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200">
        <v>170.05314286420938</v>
      </c>
      <c r="CK142" s="5"/>
      <c r="CL142" s="5"/>
      <c r="CM142" s="5"/>
      <c r="CN142" s="5"/>
      <c r="CO142" s="5"/>
      <c r="CP142" s="21"/>
      <c r="CQ142" s="21"/>
      <c r="CR142" s="21"/>
    </row>
    <row r="143" spans="1:96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200">
        <v>231.14564167549906</v>
      </c>
      <c r="CK143" s="5"/>
      <c r="CL143" s="5"/>
      <c r="CM143" s="5"/>
      <c r="CN143" s="5"/>
      <c r="CO143" s="5"/>
      <c r="CP143" s="21"/>
      <c r="CQ143" s="21"/>
      <c r="CR143" s="21"/>
    </row>
    <row r="144" spans="1:96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200">
        <v>186.07232990342706</v>
      </c>
      <c r="CK144" s="5"/>
      <c r="CL144" s="5"/>
      <c r="CM144" s="5"/>
      <c r="CN144" s="5"/>
      <c r="CO144" s="5"/>
      <c r="CP144" s="21"/>
      <c r="CQ144" s="21"/>
      <c r="CR144" s="21"/>
    </row>
    <row r="145" spans="1:96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200">
        <v>194.05093484569991</v>
      </c>
      <c r="CK145" s="5"/>
      <c r="CL145" s="5"/>
      <c r="CM145" s="5"/>
      <c r="CN145" s="5"/>
      <c r="CO145" s="5"/>
      <c r="CP145" s="21"/>
      <c r="CQ145" s="21"/>
      <c r="CR145" s="21"/>
    </row>
    <row r="146" spans="1:96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200">
        <v>210.28122593967583</v>
      </c>
      <c r="CK146" s="5"/>
      <c r="CL146" s="5"/>
      <c r="CM146" s="5"/>
      <c r="CN146" s="5"/>
      <c r="CO146" s="5"/>
      <c r="CP146" s="21"/>
      <c r="CQ146" s="21"/>
      <c r="CR146" s="21"/>
    </row>
    <row r="147" spans="1:96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200">
        <v>224.82728994194048</v>
      </c>
      <c r="CK147" s="5"/>
      <c r="CL147" s="5"/>
      <c r="CM147" s="5"/>
      <c r="CN147" s="5"/>
      <c r="CO147" s="5"/>
      <c r="CP147" s="21"/>
      <c r="CQ147" s="21"/>
      <c r="CR147" s="21"/>
    </row>
    <row r="148" spans="1:96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200">
        <v>208.1112964603947</v>
      </c>
      <c r="CK148" s="5"/>
      <c r="CL148" s="5"/>
      <c r="CM148" s="5"/>
      <c r="CN148" s="5"/>
      <c r="CO148" s="5"/>
      <c r="CP148" s="21"/>
      <c r="CQ148" s="21"/>
      <c r="CR148" s="21"/>
    </row>
    <row r="149" spans="1:96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200">
        <v>201.58778298663984</v>
      </c>
      <c r="CK149" s="5"/>
      <c r="CL149" s="5"/>
      <c r="CM149" s="5"/>
      <c r="CN149" s="5"/>
      <c r="CO149" s="5"/>
      <c r="CP149" s="21"/>
      <c r="CQ149" s="21"/>
      <c r="CR149" s="21"/>
    </row>
    <row r="150" spans="1:96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200">
        <v>190.08185895704818</v>
      </c>
      <c r="CK150" s="5"/>
      <c r="CL150" s="5"/>
      <c r="CM150" s="5"/>
      <c r="CN150" s="5"/>
      <c r="CO150" s="5"/>
      <c r="CP150" s="21"/>
      <c r="CQ150" s="21"/>
      <c r="CR150" s="21"/>
    </row>
    <row r="151" spans="1:96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200">
        <v>203.9389157869083</v>
      </c>
      <c r="CK151" s="5"/>
      <c r="CL151" s="5"/>
      <c r="CM151" s="5"/>
      <c r="CN151" s="5"/>
      <c r="CO151" s="5"/>
      <c r="CP151" s="21"/>
      <c r="CQ151" s="21"/>
      <c r="CR151" s="21"/>
    </row>
    <row r="152" spans="1:96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200">
        <v>213.21746618574352</v>
      </c>
      <c r="CK152" s="5"/>
      <c r="CL152" s="5"/>
      <c r="CM152" s="5"/>
      <c r="CN152" s="5"/>
      <c r="CO152" s="5"/>
      <c r="CP152" s="21"/>
      <c r="CQ152" s="21"/>
      <c r="CR152" s="21"/>
    </row>
    <row r="153" spans="1:96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200">
        <v>272.62087567972145</v>
      </c>
      <c r="CK153" s="5"/>
      <c r="CL153" s="5"/>
      <c r="CM153" s="5"/>
      <c r="CN153" s="5"/>
      <c r="CO153" s="5"/>
      <c r="CP153" s="21"/>
      <c r="CQ153" s="21"/>
      <c r="CR153" s="21"/>
    </row>
    <row r="154" spans="1:96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200">
        <v>206.58663839836291</v>
      </c>
      <c r="CK154" s="5"/>
      <c r="CL154" s="5"/>
      <c r="CM154" s="5"/>
      <c r="CN154" s="5"/>
      <c r="CO154" s="5"/>
      <c r="CP154" s="21"/>
      <c r="CQ154" s="21"/>
      <c r="CR154" s="21"/>
    </row>
    <row r="155" spans="1:96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200">
        <v>233.49492902796771</v>
      </c>
      <c r="CK155" s="5"/>
      <c r="CL155" s="5"/>
      <c r="CM155" s="5"/>
      <c r="CN155" s="5"/>
      <c r="CO155" s="5"/>
      <c r="CP155" s="21"/>
      <c r="CQ155" s="21"/>
      <c r="CR155" s="21"/>
    </row>
    <row r="156" spans="1:96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200">
        <v>309.09464578450104</v>
      </c>
      <c r="CK156" s="5"/>
      <c r="CL156" s="5"/>
      <c r="CM156" s="5"/>
      <c r="CN156" s="5"/>
      <c r="CO156" s="5"/>
      <c r="CP156" s="21"/>
      <c r="CQ156" s="21"/>
      <c r="CR156" s="21"/>
    </row>
    <row r="157" spans="1:96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200">
        <v>173.67649520527894</v>
      </c>
      <c r="CK157" s="5"/>
      <c r="CL157" s="5"/>
      <c r="CM157" s="5"/>
      <c r="CN157" s="5"/>
      <c r="CO157" s="5"/>
      <c r="CP157" s="21"/>
      <c r="CQ157" s="21"/>
      <c r="CR157" s="21"/>
    </row>
    <row r="158" spans="1:96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200">
        <v>249.68155440440887</v>
      </c>
      <c r="CK158" s="5"/>
      <c r="CL158" s="5"/>
      <c r="CM158" s="5"/>
      <c r="CN158" s="5"/>
      <c r="CO158" s="5"/>
      <c r="CP158" s="21"/>
      <c r="CQ158" s="21"/>
      <c r="CR158" s="21"/>
    </row>
    <row r="159" spans="1:96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200">
        <v>196.28664377300078</v>
      </c>
      <c r="CK159" s="5"/>
      <c r="CL159" s="5"/>
      <c r="CM159" s="5"/>
      <c r="CN159" s="5"/>
      <c r="CO159" s="5"/>
      <c r="CP159" s="21"/>
      <c r="CQ159" s="21"/>
      <c r="CR159" s="21"/>
    </row>
    <row r="160" spans="1:96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200">
        <v>216.75847775426385</v>
      </c>
      <c r="CK160" s="5"/>
      <c r="CL160" s="5"/>
      <c r="CM160" s="5"/>
      <c r="CN160" s="5"/>
      <c r="CO160" s="5"/>
      <c r="CP160" s="21"/>
      <c r="CQ160" s="21"/>
      <c r="CR160" s="21"/>
    </row>
    <row r="161" spans="1:96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200">
        <v>203.00827984656286</v>
      </c>
      <c r="CK161" s="5"/>
      <c r="CL161" s="5"/>
      <c r="CM161" s="5"/>
      <c r="CN161" s="5"/>
      <c r="CO161" s="5"/>
      <c r="CP161" s="21"/>
      <c r="CQ161" s="21"/>
      <c r="CR161" s="21"/>
    </row>
    <row r="162" spans="1:96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200">
        <v>234.26025194327514</v>
      </c>
      <c r="CK162" s="5"/>
      <c r="CL162" s="5"/>
      <c r="CM162" s="5"/>
      <c r="CN162" s="5"/>
      <c r="CO162" s="5"/>
      <c r="CP162" s="21"/>
      <c r="CQ162" s="21"/>
      <c r="CR162" s="21"/>
    </row>
    <row r="163" spans="1:96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200">
        <v>226.27999370267688</v>
      </c>
      <c r="CK163" s="5"/>
      <c r="CL163" s="5"/>
      <c r="CM163" s="5"/>
      <c r="CN163" s="5"/>
      <c r="CO163" s="5"/>
      <c r="CP163" s="21"/>
      <c r="CQ163" s="21"/>
      <c r="CR163" s="21"/>
    </row>
    <row r="164" spans="1:96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200">
        <v>237.72974072059529</v>
      </c>
      <c r="CK164" s="5"/>
      <c r="CL164" s="5"/>
      <c r="CM164" s="5"/>
      <c r="CN164" s="5"/>
      <c r="CO164" s="5"/>
      <c r="CP164" s="21"/>
      <c r="CQ164" s="21"/>
      <c r="CR164" s="21"/>
    </row>
    <row r="165" spans="1:96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200">
        <v>191.6044866325233</v>
      </c>
      <c r="CK165" s="5"/>
      <c r="CL165" s="5"/>
      <c r="CM165" s="5"/>
      <c r="CN165" s="5"/>
      <c r="CO165" s="5"/>
      <c r="CP165" s="21"/>
      <c r="CQ165" s="21"/>
      <c r="CR165" s="21"/>
    </row>
    <row r="166" spans="1:96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200">
        <v>287.41426949714304</v>
      </c>
      <c r="CK166" s="5"/>
      <c r="CL166" s="5"/>
      <c r="CM166" s="5"/>
      <c r="CN166" s="5"/>
      <c r="CO166" s="5"/>
      <c r="CP166" s="21"/>
      <c r="CQ166" s="21"/>
      <c r="CR166" s="21"/>
    </row>
    <row r="167" spans="1:96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200">
        <v>221.24901355146758</v>
      </c>
      <c r="CK167" s="5"/>
      <c r="CL167" s="5"/>
      <c r="CM167" s="5"/>
      <c r="CN167" s="5"/>
      <c r="CO167" s="5"/>
      <c r="CP167" s="21"/>
      <c r="CQ167" s="21"/>
      <c r="CR167" s="21"/>
    </row>
    <row r="168" spans="1:96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200">
        <v>174.5917929198589</v>
      </c>
      <c r="CK168" s="5"/>
      <c r="CL168" s="5"/>
      <c r="CM168" s="5"/>
      <c r="CN168" s="5"/>
      <c r="CO168" s="5"/>
      <c r="CP168" s="21"/>
      <c r="CQ168" s="21"/>
      <c r="CR168" s="21"/>
    </row>
    <row r="169" spans="1:96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200">
        <v>236.99450208775846</v>
      </c>
      <c r="CK169" s="5"/>
      <c r="CL169" s="5"/>
      <c r="CM169" s="5"/>
      <c r="CN169" s="5"/>
      <c r="CO169" s="5"/>
      <c r="CP169" s="21"/>
      <c r="CQ169" s="21"/>
      <c r="CR169" s="21"/>
    </row>
    <row r="170" spans="1:96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200">
        <v>193.42395617142324</v>
      </c>
      <c r="CK170" s="5"/>
      <c r="CL170" s="5"/>
      <c r="CM170" s="5"/>
      <c r="CN170" s="5"/>
      <c r="CO170" s="5"/>
      <c r="CP170" s="21"/>
      <c r="CQ170" s="21"/>
      <c r="CR170" s="21"/>
    </row>
    <row r="171" spans="1:96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200">
        <v>198.39388109530981</v>
      </c>
      <c r="CK171" s="5"/>
      <c r="CL171" s="5"/>
      <c r="CM171" s="5"/>
      <c r="CN171" s="5"/>
      <c r="CO171" s="5"/>
      <c r="CP171" s="21"/>
      <c r="CQ171" s="21"/>
      <c r="CR171" s="21"/>
    </row>
    <row r="172" spans="1:96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200">
        <v>216.48593229915343</v>
      </c>
      <c r="CK172" s="5"/>
      <c r="CL172" s="5"/>
      <c r="CM172" s="5"/>
      <c r="CN172" s="5"/>
      <c r="CO172" s="5"/>
      <c r="CP172" s="21"/>
      <c r="CQ172" s="21"/>
      <c r="CR172" s="21"/>
    </row>
    <row r="173" spans="1:96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200">
        <v>231.73716747998299</v>
      </c>
      <c r="CK173" s="5"/>
      <c r="CL173" s="5"/>
      <c r="CM173" s="5"/>
      <c r="CN173" s="5"/>
      <c r="CO173" s="5"/>
      <c r="CP173" s="21"/>
      <c r="CQ173" s="21"/>
      <c r="CR173" s="21"/>
    </row>
    <row r="174" spans="1:96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200">
        <v>212.04284699987576</v>
      </c>
      <c r="CK174" s="5"/>
      <c r="CL174" s="5"/>
      <c r="CM174" s="5"/>
      <c r="CN174" s="5"/>
      <c r="CO174" s="5"/>
      <c r="CP174" s="21"/>
      <c r="CQ174" s="21"/>
      <c r="CR174" s="21"/>
    </row>
    <row r="175" spans="1:96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200">
        <v>207.73287177504193</v>
      </c>
      <c r="CK175" s="5"/>
      <c r="CL175" s="5"/>
      <c r="CM175" s="5"/>
      <c r="CN175" s="5"/>
      <c r="CO175" s="5"/>
      <c r="CP175" s="21"/>
      <c r="CQ175" s="21"/>
      <c r="CR175" s="21"/>
    </row>
    <row r="176" spans="1:96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200">
        <v>194.99722471990881</v>
      </c>
      <c r="CK176" s="5"/>
      <c r="CL176" s="5"/>
      <c r="CM176" s="5"/>
      <c r="CN176" s="5"/>
      <c r="CO176" s="5"/>
      <c r="CP176" s="21"/>
      <c r="CQ176" s="21"/>
      <c r="CR176" s="21"/>
    </row>
    <row r="177" spans="1:96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200">
        <v>209.82907106365934</v>
      </c>
      <c r="CK177" s="5"/>
      <c r="CL177" s="5"/>
      <c r="CM177" s="5"/>
      <c r="CN177" s="5"/>
      <c r="CO177" s="5"/>
      <c r="CP177" s="21"/>
      <c r="CQ177" s="21"/>
      <c r="CR177" s="21"/>
    </row>
    <row r="178" spans="1:96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200">
        <v>218.81444062220416</v>
      </c>
      <c r="CK178" s="5"/>
      <c r="CL178" s="5"/>
      <c r="CM178" s="5"/>
      <c r="CN178" s="5"/>
      <c r="CO178" s="5"/>
      <c r="CP178" s="21"/>
      <c r="CQ178" s="21"/>
      <c r="CR178" s="21"/>
    </row>
    <row r="179" spans="1:96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200">
        <v>280.19662730567262</v>
      </c>
      <c r="CK179" s="5"/>
      <c r="CL179" s="5"/>
      <c r="CM179" s="5"/>
      <c r="CN179" s="5"/>
      <c r="CO179" s="5"/>
      <c r="CP179" s="21"/>
      <c r="CQ179" s="21"/>
      <c r="CR179" s="21"/>
    </row>
    <row r="180" spans="1:96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200">
        <v>217.41243515347097</v>
      </c>
      <c r="CK180" s="5"/>
      <c r="CL180" s="5"/>
      <c r="CM180" s="5"/>
      <c r="CN180" s="5"/>
      <c r="CO180" s="5"/>
      <c r="CP180" s="21"/>
      <c r="CQ180" s="21"/>
      <c r="CR180" s="21"/>
    </row>
    <row r="181" spans="1:96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200">
        <v>237.57755941624993</v>
      </c>
      <c r="CK181" s="5"/>
      <c r="CL181" s="5"/>
      <c r="CM181" s="5"/>
      <c r="CN181" s="5"/>
      <c r="CO181" s="5"/>
      <c r="CP181" s="21"/>
      <c r="CQ181" s="21"/>
      <c r="CR181" s="21"/>
    </row>
    <row r="182" spans="1:96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200">
        <v>318.75471954473551</v>
      </c>
      <c r="CK182" s="5"/>
      <c r="CL182" s="5"/>
      <c r="CM182" s="5"/>
      <c r="CN182" s="5"/>
      <c r="CO182" s="5"/>
      <c r="CP182" s="21"/>
      <c r="CQ182" s="21"/>
      <c r="CR182" s="21"/>
    </row>
    <row r="183" spans="1:96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200">
        <v>177.44839280606308</v>
      </c>
      <c r="CK183" s="5"/>
      <c r="CL183" s="5"/>
      <c r="CM183" s="5"/>
      <c r="CN183" s="5"/>
      <c r="CO183" s="5"/>
      <c r="CP183" s="21"/>
      <c r="CQ183" s="21"/>
      <c r="CR183" s="21"/>
    </row>
    <row r="184" spans="1:96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200">
        <v>245.87907678747465</v>
      </c>
      <c r="CK184" s="5"/>
      <c r="CL184" s="5"/>
      <c r="CM184" s="5"/>
      <c r="CN184" s="5"/>
      <c r="CO184" s="5"/>
      <c r="CP184" s="21"/>
      <c r="CQ184" s="21"/>
      <c r="CR184" s="21"/>
    </row>
    <row r="185" spans="1:96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200">
        <v>194.69639609714446</v>
      </c>
      <c r="CK185" s="5"/>
      <c r="CL185" s="5"/>
      <c r="CM185" s="5"/>
      <c r="CN185" s="5"/>
      <c r="CO185" s="5"/>
      <c r="CP185" s="21"/>
      <c r="CQ185" s="21"/>
      <c r="CR185" s="21"/>
    </row>
    <row r="186" spans="1:96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200">
        <v>211.08825217016971</v>
      </c>
      <c r="CK186" s="5"/>
      <c r="CL186" s="5"/>
      <c r="CM186" s="5"/>
      <c r="CN186" s="5"/>
      <c r="CO186" s="5"/>
      <c r="CP186" s="21"/>
      <c r="CQ186" s="21"/>
      <c r="CR186" s="21"/>
    </row>
    <row r="187" spans="1:96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200">
        <v>199.8296307350987</v>
      </c>
      <c r="CK187" s="5"/>
      <c r="CL187" s="5"/>
      <c r="CM187" s="5"/>
      <c r="CN187" s="5"/>
      <c r="CO187" s="5"/>
      <c r="CP187" s="21"/>
      <c r="CQ187" s="21"/>
      <c r="CR187" s="21"/>
    </row>
    <row r="188" spans="1:96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200">
        <v>228.48056204118672</v>
      </c>
      <c r="CK188" s="5"/>
      <c r="CL188" s="5"/>
      <c r="CM188" s="5"/>
      <c r="CN188" s="5"/>
      <c r="CO188" s="5"/>
      <c r="CP188" s="21"/>
      <c r="CQ188" s="21"/>
      <c r="CR188" s="21"/>
    </row>
    <row r="189" spans="1:96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200">
        <v>221.12903436421726</v>
      </c>
      <c r="CK189" s="5"/>
      <c r="CL189" s="5"/>
      <c r="CM189" s="5"/>
      <c r="CN189" s="5"/>
      <c r="CO189" s="5"/>
      <c r="CP189" s="21"/>
      <c r="CQ189" s="21"/>
      <c r="CR189" s="21"/>
    </row>
    <row r="190" spans="1:96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200">
        <v>236.58732777459605</v>
      </c>
      <c r="CK190" s="5"/>
      <c r="CL190" s="5"/>
      <c r="CM190" s="5"/>
      <c r="CN190" s="5"/>
      <c r="CO190" s="5"/>
      <c r="CP190" s="21"/>
      <c r="CQ190" s="21"/>
      <c r="CR190" s="21"/>
    </row>
    <row r="191" spans="1:96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200">
        <v>189.82830937034606</v>
      </c>
      <c r="CK191" s="5"/>
      <c r="CL191" s="5"/>
      <c r="CM191" s="5"/>
      <c r="CN191" s="5"/>
      <c r="CO191" s="5"/>
      <c r="CP191" s="21"/>
      <c r="CQ191" s="21"/>
      <c r="CR191" s="21"/>
    </row>
    <row r="192" spans="1:96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200">
        <v>271.44296727654068</v>
      </c>
      <c r="CK192" s="5"/>
      <c r="CL192" s="5"/>
      <c r="CM192" s="5"/>
      <c r="CN192" s="5"/>
      <c r="CO192" s="5"/>
      <c r="CP192" s="21"/>
      <c r="CQ192" s="21"/>
      <c r="CR192" s="21"/>
    </row>
    <row r="193" spans="1:96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200">
        <v>222.24970337024806</v>
      </c>
      <c r="CK193" s="5"/>
      <c r="CL193" s="5"/>
      <c r="CM193" s="5"/>
      <c r="CN193" s="5"/>
      <c r="CO193" s="5"/>
      <c r="CP193" s="21"/>
      <c r="CQ193" s="21"/>
      <c r="CR193" s="21"/>
    </row>
    <row r="194" spans="1:96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200">
        <v>175.6980862343504</v>
      </c>
      <c r="CK194" s="5"/>
      <c r="CL194" s="5"/>
      <c r="CM194" s="5"/>
      <c r="CN194" s="5"/>
      <c r="CO194" s="5"/>
      <c r="CP194" s="21"/>
      <c r="CQ194" s="21"/>
      <c r="CR194" s="21"/>
    </row>
    <row r="195" spans="1:96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200">
        <v>238.87253914134266</v>
      </c>
      <c r="CK195" s="5"/>
      <c r="CL195" s="5"/>
      <c r="CM195" s="5"/>
      <c r="CN195" s="5"/>
      <c r="CO195" s="5"/>
      <c r="CP195" s="21"/>
      <c r="CQ195" s="21"/>
      <c r="CR195" s="21"/>
    </row>
    <row r="196" spans="1:96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200">
        <v>186.39819304614781</v>
      </c>
      <c r="CK196" s="5"/>
      <c r="CL196" s="5"/>
      <c r="CM196" s="5"/>
      <c r="CN196" s="5"/>
      <c r="CO196" s="5"/>
      <c r="CP196" s="21"/>
      <c r="CQ196" s="21"/>
      <c r="CR196" s="21"/>
    </row>
    <row r="197" spans="1:96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200">
        <v>202.12321931542778</v>
      </c>
      <c r="CK197" s="5"/>
      <c r="CL197" s="5"/>
      <c r="CM197" s="5"/>
      <c r="CN197" s="5"/>
      <c r="CO197" s="5"/>
      <c r="CP197" s="21"/>
      <c r="CQ197" s="21"/>
      <c r="CR197" s="21"/>
    </row>
    <row r="198" spans="1:96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200">
        <v>208.82899119396555</v>
      </c>
      <c r="CK198" s="5"/>
      <c r="CL198" s="5"/>
      <c r="CM198" s="5"/>
      <c r="CN198" s="5"/>
      <c r="CO198" s="5"/>
      <c r="CP198" s="21"/>
      <c r="CQ198" s="21"/>
      <c r="CR198" s="21"/>
    </row>
    <row r="199" spans="1:96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200">
        <v>230.54985150842336</v>
      </c>
      <c r="CK199" s="5"/>
      <c r="CL199" s="5"/>
      <c r="CM199" s="5"/>
      <c r="CN199" s="5"/>
      <c r="CO199" s="5"/>
      <c r="CP199" s="21"/>
      <c r="CQ199" s="21"/>
      <c r="CR199" s="21"/>
    </row>
    <row r="200" spans="1:96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200">
        <v>211.77730525468229</v>
      </c>
      <c r="CK200" s="5"/>
      <c r="CL200" s="5"/>
      <c r="CM200" s="5"/>
      <c r="CN200" s="5"/>
      <c r="CO200" s="5"/>
      <c r="CP200" s="21"/>
      <c r="CQ200" s="21"/>
      <c r="CR200" s="21"/>
    </row>
    <row r="201" spans="1:96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200">
        <v>205.96865783409339</v>
      </c>
      <c r="CK201" s="5"/>
      <c r="CL201" s="5"/>
      <c r="CM201" s="5"/>
      <c r="CN201" s="5"/>
      <c r="CO201" s="5"/>
      <c r="CP201" s="21"/>
      <c r="CQ201" s="21"/>
      <c r="CR201" s="21"/>
    </row>
    <row r="202" spans="1:96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200">
        <v>193.186999088411</v>
      </c>
      <c r="CK202" s="5"/>
      <c r="CL202" s="5"/>
      <c r="CM202" s="5"/>
      <c r="CN202" s="5"/>
      <c r="CO202" s="5"/>
      <c r="CP202" s="21"/>
      <c r="CQ202" s="21"/>
      <c r="CR202" s="21"/>
    </row>
    <row r="203" spans="1:96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200">
        <v>207.51227964866737</v>
      </c>
      <c r="CK203" s="5"/>
      <c r="CL203" s="5"/>
      <c r="CM203" s="5"/>
      <c r="CN203" s="5"/>
      <c r="CO203" s="5"/>
      <c r="CP203" s="21"/>
      <c r="CQ203" s="21"/>
      <c r="CR203" s="21"/>
    </row>
    <row r="204" spans="1:96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200">
        <v>218.47811687936328</v>
      </c>
      <c r="CK204" s="5"/>
      <c r="CL204" s="5"/>
      <c r="CM204" s="5"/>
      <c r="CN204" s="5"/>
      <c r="CO204" s="5"/>
      <c r="CP204" s="21"/>
      <c r="CQ204" s="21"/>
      <c r="CR204" s="21"/>
    </row>
    <row r="205" spans="1:96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200">
        <v>275.76564435036431</v>
      </c>
      <c r="CK205" s="5"/>
      <c r="CL205" s="5"/>
      <c r="CM205" s="5"/>
      <c r="CN205" s="5"/>
      <c r="CO205" s="5"/>
      <c r="CP205" s="21"/>
      <c r="CQ205" s="21"/>
      <c r="CR205" s="21"/>
    </row>
    <row r="206" spans="1:96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200">
        <v>207.01434681268358</v>
      </c>
      <c r="CK206" s="5"/>
      <c r="CL206" s="5"/>
      <c r="CM206" s="5"/>
      <c r="CN206" s="5"/>
      <c r="CO206" s="5"/>
      <c r="CP206" s="21"/>
      <c r="CQ206" s="21"/>
      <c r="CR206" s="21"/>
    </row>
    <row r="207" spans="1:96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200">
        <v>238.81112731032488</v>
      </c>
      <c r="CK207" s="5"/>
      <c r="CL207" s="5"/>
      <c r="CM207" s="5"/>
      <c r="CN207" s="5"/>
      <c r="CO207" s="5"/>
      <c r="CP207" s="21"/>
      <c r="CQ207" s="21"/>
      <c r="CR207" s="21"/>
    </row>
    <row r="208" spans="1:96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200">
        <v>315.69421099878787</v>
      </c>
      <c r="CK208" s="5"/>
      <c r="CL208" s="5"/>
      <c r="CM208" s="5"/>
      <c r="CN208" s="5"/>
      <c r="CO208" s="5"/>
      <c r="CP208" s="21"/>
      <c r="CQ208" s="21"/>
      <c r="CR208" s="21"/>
    </row>
    <row r="209" spans="1:96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200">
        <v>181.02155952932208</v>
      </c>
      <c r="CK209" s="5"/>
      <c r="CL209" s="5"/>
      <c r="CM209" s="5"/>
      <c r="CN209" s="5"/>
      <c r="CO209" s="5"/>
      <c r="CP209" s="21"/>
      <c r="CQ209" s="21"/>
      <c r="CR209" s="21"/>
    </row>
    <row r="210" spans="1:96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200">
        <v>230.01240570618532</v>
      </c>
      <c r="CK210" s="5"/>
      <c r="CL210" s="5"/>
      <c r="CM210" s="5"/>
      <c r="CN210" s="5"/>
      <c r="CO210" s="5"/>
      <c r="CP210" s="21"/>
      <c r="CQ210" s="21"/>
      <c r="CR210" s="21"/>
    </row>
    <row r="211" spans="1:96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200">
        <v>183.2038563171223</v>
      </c>
      <c r="CK211" s="5"/>
      <c r="CL211" s="5"/>
      <c r="CM211" s="5"/>
      <c r="CN211" s="5"/>
      <c r="CO211" s="5"/>
      <c r="CP211" s="21"/>
      <c r="CQ211" s="21"/>
      <c r="CR211" s="21"/>
    </row>
    <row r="212" spans="1:96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200">
        <v>201.46243516629613</v>
      </c>
      <c r="CK212" s="5"/>
      <c r="CL212" s="5"/>
      <c r="CM212" s="5"/>
      <c r="CN212" s="5"/>
      <c r="CO212" s="5"/>
      <c r="CP212" s="21"/>
      <c r="CQ212" s="21"/>
      <c r="CR212" s="21"/>
    </row>
    <row r="213" spans="1:96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200">
        <v>177.89724365011764</v>
      </c>
      <c r="CK213" s="5"/>
      <c r="CL213" s="5"/>
      <c r="CM213" s="5"/>
      <c r="CN213" s="5"/>
      <c r="CO213" s="5"/>
      <c r="CP213" s="21"/>
      <c r="CQ213" s="21"/>
      <c r="CR213" s="21"/>
    </row>
    <row r="214" spans="1:96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200">
        <v>223.48299245021238</v>
      </c>
      <c r="CK214" s="5"/>
      <c r="CL214" s="5"/>
      <c r="CM214" s="5"/>
      <c r="CN214" s="5"/>
      <c r="CO214" s="5"/>
      <c r="CP214" s="21"/>
      <c r="CQ214" s="21"/>
      <c r="CR214" s="21"/>
    </row>
    <row r="215" spans="1:96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200">
        <v>207.05771319651319</v>
      </c>
      <c r="CK215" s="5"/>
      <c r="CL215" s="5"/>
      <c r="CM215" s="5"/>
      <c r="CN215" s="5"/>
      <c r="CO215" s="5"/>
      <c r="CP215" s="21"/>
      <c r="CQ215" s="21"/>
      <c r="CR215" s="21"/>
    </row>
    <row r="216" spans="1:96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200">
        <v>222.67285249072799</v>
      </c>
      <c r="CK216" s="5"/>
      <c r="CL216" s="5"/>
      <c r="CM216" s="5"/>
      <c r="CN216" s="5"/>
      <c r="CO216" s="5"/>
      <c r="CP216" s="21"/>
      <c r="CQ216" s="21"/>
      <c r="CR216" s="21"/>
    </row>
    <row r="217" spans="1:96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200">
        <v>156.01666128144421</v>
      </c>
      <c r="CK217" s="5"/>
      <c r="CL217" s="5"/>
      <c r="CM217" s="5"/>
      <c r="CN217" s="5"/>
      <c r="CO217" s="5"/>
      <c r="CP217" s="21"/>
      <c r="CQ217" s="21"/>
      <c r="CR217" s="21"/>
    </row>
    <row r="218" spans="1:96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200">
        <v>270.34968503093808</v>
      </c>
      <c r="CK218" s="5"/>
      <c r="CL218" s="5"/>
      <c r="CM218" s="5"/>
      <c r="CN218" s="5"/>
      <c r="CO218" s="5"/>
      <c r="CP218" s="21"/>
      <c r="CQ218" s="21"/>
      <c r="CR218" s="21"/>
    </row>
    <row r="219" spans="1:96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200">
        <v>198.41532623023278</v>
      </c>
      <c r="CK219" s="5"/>
      <c r="CL219" s="5"/>
      <c r="CM219" s="5"/>
      <c r="CN219" s="5"/>
      <c r="CO219" s="5"/>
      <c r="CP219" s="21"/>
      <c r="CQ219" s="21"/>
      <c r="CR219" s="21"/>
    </row>
    <row r="220" spans="1:96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200">
        <v>159.14610232466802</v>
      </c>
      <c r="CK220" s="5"/>
      <c r="CL220" s="5"/>
      <c r="CM220" s="5"/>
      <c r="CN220" s="5"/>
      <c r="CO220" s="5"/>
      <c r="CP220" s="21"/>
      <c r="CQ220" s="21"/>
      <c r="CR220" s="21"/>
    </row>
    <row r="221" spans="1:96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200">
        <v>226.83013441613164</v>
      </c>
      <c r="CK221" s="5"/>
      <c r="CL221" s="5"/>
      <c r="CM221" s="5"/>
      <c r="CN221" s="5"/>
      <c r="CO221" s="5"/>
      <c r="CP221" s="21"/>
      <c r="CQ221" s="21"/>
      <c r="CR221" s="21"/>
    </row>
    <row r="222" spans="1:96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200">
        <v>175.63915884349498</v>
      </c>
      <c r="CK222" s="5"/>
      <c r="CL222" s="5"/>
      <c r="CM222" s="5"/>
      <c r="CN222" s="5"/>
      <c r="CO222" s="5"/>
      <c r="CP222" s="21"/>
      <c r="CQ222" s="21"/>
      <c r="CR222" s="21"/>
    </row>
    <row r="223" spans="1:96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200">
        <v>180.10430747592471</v>
      </c>
      <c r="CK223" s="5"/>
      <c r="CL223" s="5"/>
      <c r="CM223" s="5"/>
      <c r="CN223" s="5"/>
      <c r="CO223" s="5"/>
      <c r="CP223" s="21"/>
      <c r="CQ223" s="21"/>
      <c r="CR223" s="21"/>
    </row>
    <row r="224" spans="1:96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200">
        <v>181.87589476890565</v>
      </c>
      <c r="CK224" s="5"/>
      <c r="CL224" s="5"/>
      <c r="CM224" s="5"/>
      <c r="CN224" s="5"/>
      <c r="CO224" s="5"/>
      <c r="CP224" s="21"/>
      <c r="CQ224" s="21"/>
      <c r="CR224" s="21"/>
    </row>
    <row r="225" spans="1:96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200">
        <v>193.90581251560488</v>
      </c>
      <c r="CK225" s="5"/>
      <c r="CL225" s="5"/>
      <c r="CM225" s="5"/>
      <c r="CN225" s="5"/>
      <c r="CO225" s="5"/>
      <c r="CP225" s="21"/>
      <c r="CQ225" s="21"/>
      <c r="CR225" s="21"/>
    </row>
    <row r="226" spans="1:96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200">
        <v>191.64337649392073</v>
      </c>
      <c r="CK226" s="5"/>
      <c r="CL226" s="5"/>
      <c r="CM226" s="5"/>
      <c r="CN226" s="5"/>
      <c r="CO226" s="5"/>
      <c r="CP226" s="21"/>
      <c r="CQ226" s="21"/>
      <c r="CR226" s="21"/>
    </row>
    <row r="227" spans="1:96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200">
        <v>178.55620157807238</v>
      </c>
      <c r="CK227" s="5"/>
      <c r="CL227" s="5"/>
      <c r="CM227" s="5"/>
      <c r="CN227" s="5"/>
      <c r="CO227" s="5"/>
      <c r="CP227" s="21"/>
      <c r="CQ227" s="21"/>
      <c r="CR227" s="21"/>
    </row>
    <row r="228" spans="1:96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200">
        <v>175.3588264915993</v>
      </c>
      <c r="CK228" s="5"/>
      <c r="CL228" s="5"/>
      <c r="CM228" s="5"/>
      <c r="CN228" s="5"/>
      <c r="CO228" s="5"/>
      <c r="CP228" s="21"/>
      <c r="CQ228" s="21"/>
      <c r="CR228" s="21"/>
    </row>
    <row r="229" spans="1:96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200">
        <v>184.10322135021858</v>
      </c>
      <c r="CK229" s="5"/>
      <c r="CL229" s="5"/>
      <c r="CM229" s="5"/>
      <c r="CN229" s="5"/>
      <c r="CO229" s="5"/>
      <c r="CP229" s="21"/>
      <c r="CQ229" s="21"/>
      <c r="CR229" s="21"/>
    </row>
    <row r="230" spans="1:96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200">
        <v>174.19548085161043</v>
      </c>
      <c r="CK230" s="5"/>
      <c r="CL230" s="5"/>
      <c r="CM230" s="5"/>
      <c r="CN230" s="5"/>
      <c r="CO230" s="5"/>
      <c r="CP230" s="21"/>
      <c r="CQ230" s="21"/>
      <c r="CR230" s="21"/>
    </row>
    <row r="231" spans="1:96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200">
        <v>247.55273776544203</v>
      </c>
      <c r="CK231" s="5"/>
      <c r="CL231" s="5"/>
      <c r="CM231" s="5"/>
      <c r="CN231" s="5"/>
      <c r="CO231" s="5"/>
      <c r="CP231" s="21"/>
      <c r="CQ231" s="21"/>
      <c r="CR231" s="21"/>
    </row>
    <row r="232" spans="1:96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200">
        <v>202.41128071050159</v>
      </c>
      <c r="CK232" s="5"/>
      <c r="CL232" s="5"/>
      <c r="CM232" s="5"/>
      <c r="CN232" s="5"/>
      <c r="CO232" s="5"/>
      <c r="CP232" s="21"/>
      <c r="CQ232" s="21"/>
      <c r="CR232" s="21"/>
    </row>
    <row r="233" spans="1:96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200">
        <v>207.15718599382976</v>
      </c>
      <c r="CK233" s="5"/>
      <c r="CL233" s="5"/>
      <c r="CM233" s="5"/>
      <c r="CN233" s="5"/>
      <c r="CO233" s="5"/>
      <c r="CP233" s="21"/>
      <c r="CQ233" s="21"/>
      <c r="CR233" s="21"/>
    </row>
    <row r="234" spans="1:96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200">
        <v>289.20893559574023</v>
      </c>
      <c r="CK234" s="5"/>
      <c r="CL234" s="5"/>
      <c r="CM234" s="5"/>
      <c r="CN234" s="5"/>
      <c r="CO234" s="5"/>
      <c r="CP234" s="21"/>
      <c r="CQ234" s="21"/>
      <c r="CR234" s="21"/>
    </row>
    <row r="235" spans="1:96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200">
        <v>148.96172682778749</v>
      </c>
      <c r="CK235" s="5"/>
      <c r="CL235" s="5"/>
      <c r="CM235" s="5"/>
      <c r="CN235" s="5"/>
      <c r="CO235" s="5"/>
      <c r="CP235" s="21"/>
      <c r="CQ235" s="21"/>
      <c r="CR235" s="21"/>
    </row>
    <row r="236" spans="1:96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200">
        <v>402.59650555690519</v>
      </c>
      <c r="CK236" s="5"/>
      <c r="CL236" s="5"/>
      <c r="CM236" s="5"/>
      <c r="CN236" s="5"/>
      <c r="CO236" s="5"/>
      <c r="CP236" s="21"/>
      <c r="CQ236" s="21"/>
      <c r="CR236" s="21"/>
    </row>
    <row r="237" spans="1:96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200">
        <v>370.16781408665099</v>
      </c>
      <c r="CK237" s="5"/>
      <c r="CL237" s="5"/>
      <c r="CM237" s="5"/>
      <c r="CN237" s="5"/>
      <c r="CO237" s="5"/>
      <c r="CP237" s="21"/>
      <c r="CQ237" s="21"/>
      <c r="CR237" s="21"/>
    </row>
    <row r="238" spans="1:96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200">
        <v>469.81391449831432</v>
      </c>
      <c r="CK238" s="5"/>
      <c r="CL238" s="5"/>
      <c r="CM238" s="5"/>
      <c r="CN238" s="5"/>
      <c r="CO238" s="5"/>
      <c r="CP238" s="21"/>
      <c r="CQ238" s="21"/>
      <c r="CR238" s="21"/>
    </row>
    <row r="239" spans="1:96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200">
        <v>322.63407154150394</v>
      </c>
      <c r="CK239" s="5"/>
      <c r="CL239" s="5"/>
      <c r="CM239" s="5"/>
      <c r="CN239" s="5"/>
      <c r="CO239" s="5"/>
      <c r="CP239" s="21"/>
      <c r="CQ239" s="21"/>
      <c r="CR239" s="21"/>
    </row>
    <row r="240" spans="1:96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200">
        <v>449.07075184573586</v>
      </c>
      <c r="CK240" s="5"/>
      <c r="CL240" s="5"/>
      <c r="CM240" s="5"/>
      <c r="CN240" s="5"/>
      <c r="CO240" s="5"/>
      <c r="CP240" s="21"/>
      <c r="CQ240" s="21"/>
      <c r="CR240" s="21"/>
    </row>
    <row r="241" spans="1:96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200">
        <v>472.5420593856503</v>
      </c>
      <c r="CK241" s="5"/>
      <c r="CL241" s="5"/>
      <c r="CM241" s="5"/>
      <c r="CN241" s="5"/>
      <c r="CO241" s="5"/>
      <c r="CP241" s="21"/>
      <c r="CQ241" s="21"/>
      <c r="CR241" s="21"/>
    </row>
    <row r="242" spans="1:96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200">
        <v>444.88867180572277</v>
      </c>
      <c r="CK242" s="5"/>
      <c r="CL242" s="5"/>
      <c r="CM242" s="5"/>
      <c r="CN242" s="5"/>
      <c r="CO242" s="5"/>
      <c r="CP242" s="21"/>
      <c r="CQ242" s="21"/>
      <c r="CR242" s="21"/>
    </row>
    <row r="243" spans="1:96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200">
        <v>255.88457804045305</v>
      </c>
      <c r="CK243" s="5"/>
      <c r="CL243" s="5"/>
      <c r="CM243" s="5"/>
      <c r="CN243" s="5"/>
      <c r="CO243" s="5"/>
      <c r="CP243" s="21"/>
      <c r="CQ243" s="21"/>
      <c r="CR243" s="21"/>
    </row>
    <row r="244" spans="1:96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200">
        <v>509.0859642097551</v>
      </c>
      <c r="CK244" s="5"/>
      <c r="CL244" s="5"/>
      <c r="CM244" s="5"/>
      <c r="CN244" s="5"/>
      <c r="CO244" s="5"/>
      <c r="CP244" s="21"/>
      <c r="CQ244" s="21"/>
      <c r="CR244" s="21"/>
    </row>
    <row r="245" spans="1:96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200">
        <v>300.64262342059743</v>
      </c>
      <c r="CK245" s="5"/>
      <c r="CL245" s="5"/>
      <c r="CM245" s="5"/>
      <c r="CN245" s="5"/>
      <c r="CO245" s="5"/>
      <c r="CP245" s="21"/>
      <c r="CQ245" s="21"/>
      <c r="CR245" s="21"/>
    </row>
    <row r="246" spans="1:96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200">
        <v>252.55888851405589</v>
      </c>
      <c r="CK246" s="5"/>
      <c r="CL246" s="5"/>
      <c r="CM246" s="5"/>
      <c r="CN246" s="5"/>
      <c r="CO246" s="5"/>
      <c r="CP246" s="21"/>
      <c r="CQ246" s="21"/>
      <c r="CR246" s="21"/>
    </row>
    <row r="247" spans="1:96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200">
        <v>363.91423497092597</v>
      </c>
      <c r="CK247" s="5"/>
      <c r="CL247" s="5"/>
      <c r="CM247" s="5"/>
      <c r="CN247" s="5"/>
      <c r="CO247" s="5"/>
      <c r="CP247" s="21"/>
      <c r="CQ247" s="21"/>
      <c r="CR247" s="21"/>
    </row>
    <row r="248" spans="1:96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200">
        <v>287.70994574551725</v>
      </c>
      <c r="CK248" s="5"/>
      <c r="CL248" s="5"/>
      <c r="CM248" s="5"/>
      <c r="CN248" s="5"/>
      <c r="CO248" s="5"/>
      <c r="CP248" s="21"/>
      <c r="CQ248" s="21"/>
      <c r="CR248" s="21"/>
    </row>
    <row r="249" spans="1:96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200">
        <v>330.02116484982702</v>
      </c>
      <c r="CK249" s="5"/>
      <c r="CL249" s="5"/>
      <c r="CM249" s="5"/>
      <c r="CN249" s="5"/>
      <c r="CO249" s="5"/>
      <c r="CP249" s="21"/>
      <c r="CQ249" s="21"/>
      <c r="CR249" s="21"/>
    </row>
    <row r="250" spans="1:96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200">
        <v>374.07646089806207</v>
      </c>
      <c r="CK250" s="5"/>
      <c r="CL250" s="5"/>
      <c r="CM250" s="5"/>
      <c r="CN250" s="5"/>
      <c r="CO250" s="5"/>
      <c r="CP250" s="21"/>
      <c r="CQ250" s="21"/>
      <c r="CR250" s="21"/>
    </row>
    <row r="251" spans="1:96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200">
        <v>461.76041079960646</v>
      </c>
      <c r="CK251" s="5"/>
      <c r="CL251" s="5"/>
      <c r="CM251" s="5"/>
      <c r="CN251" s="5"/>
      <c r="CO251" s="5"/>
      <c r="CP251" s="21"/>
      <c r="CQ251" s="21"/>
      <c r="CR251" s="21"/>
    </row>
    <row r="252" spans="1:96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200">
        <v>460.97891466828446</v>
      </c>
      <c r="CK252" s="5"/>
      <c r="CL252" s="5"/>
      <c r="CM252" s="5"/>
      <c r="CN252" s="5"/>
      <c r="CO252" s="5"/>
      <c r="CP252" s="21"/>
      <c r="CQ252" s="21"/>
      <c r="CR252" s="21"/>
    </row>
    <row r="253" spans="1:96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200">
        <v>258.30726586694186</v>
      </c>
      <c r="CK253" s="5"/>
      <c r="CL253" s="5"/>
      <c r="CM253" s="5"/>
      <c r="CN253" s="5"/>
      <c r="CO253" s="5"/>
      <c r="CP253" s="21"/>
      <c r="CQ253" s="21"/>
      <c r="CR253" s="21"/>
    </row>
    <row r="254" spans="1:96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200">
        <v>365.58405336534656</v>
      </c>
      <c r="CK254" s="5"/>
      <c r="CL254" s="5"/>
      <c r="CM254" s="5"/>
      <c r="CN254" s="5"/>
      <c r="CO254" s="5"/>
      <c r="CP254" s="21"/>
      <c r="CQ254" s="21"/>
      <c r="CR254" s="21"/>
    </row>
    <row r="255" spans="1:96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200">
        <v>398.81842342990541</v>
      </c>
      <c r="CK255" s="5"/>
      <c r="CL255" s="5"/>
      <c r="CM255" s="5"/>
      <c r="CN255" s="5"/>
      <c r="CO255" s="5"/>
      <c r="CP255" s="21"/>
      <c r="CQ255" s="21"/>
      <c r="CR255" s="21"/>
    </row>
    <row r="256" spans="1:96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200">
        <v>268.47800445424355</v>
      </c>
      <c r="CK256" s="5"/>
      <c r="CL256" s="5"/>
      <c r="CM256" s="5"/>
      <c r="CN256" s="5"/>
      <c r="CO256" s="5"/>
      <c r="CP256" s="21"/>
      <c r="CQ256" s="21"/>
      <c r="CR256" s="21"/>
    </row>
    <row r="257" spans="1:96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200">
        <v>651.28074786817785</v>
      </c>
      <c r="CK257" s="5"/>
      <c r="CL257" s="5"/>
      <c r="CM257" s="5"/>
      <c r="CN257" s="5"/>
      <c r="CO257" s="5"/>
      <c r="CP257" s="21"/>
      <c r="CQ257" s="21"/>
      <c r="CR257" s="21"/>
    </row>
    <row r="258" spans="1:96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200">
        <v>306.43344123391915</v>
      </c>
      <c r="CK258" s="5"/>
      <c r="CL258" s="5"/>
      <c r="CM258" s="5"/>
      <c r="CN258" s="5"/>
      <c r="CO258" s="5"/>
      <c r="CP258" s="21"/>
      <c r="CQ258" s="21"/>
      <c r="CR258" s="21"/>
    </row>
    <row r="259" spans="1:96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200">
        <v>339.51094799138747</v>
      </c>
      <c r="CK259" s="5"/>
      <c r="CL259" s="5"/>
      <c r="CM259" s="5"/>
      <c r="CN259" s="5"/>
      <c r="CO259" s="5"/>
      <c r="CP259" s="21"/>
      <c r="CQ259" s="21"/>
      <c r="CR259" s="21"/>
    </row>
    <row r="260" spans="1:96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200">
        <v>552.43662603105429</v>
      </c>
      <c r="CK260" s="5"/>
      <c r="CL260" s="5"/>
      <c r="CM260" s="5"/>
      <c r="CN260" s="5"/>
      <c r="CO260" s="5"/>
      <c r="CP260" s="21"/>
      <c r="CQ260" s="21"/>
      <c r="CR260" s="21"/>
    </row>
    <row r="261" spans="1:96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200">
        <v>101.01423977939643</v>
      </c>
      <c r="CK261" s="5"/>
      <c r="CL261" s="5"/>
      <c r="CM261" s="5"/>
      <c r="CN261" s="5"/>
      <c r="CO261" s="5"/>
      <c r="CP261" s="21"/>
      <c r="CQ261" s="21"/>
      <c r="CR261" s="21"/>
    </row>
    <row r="262" spans="1:96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200">
        <v>362.08437876218323</v>
      </c>
      <c r="CK262" s="5"/>
      <c r="CL262" s="5"/>
      <c r="CM262" s="5"/>
      <c r="CN262" s="5"/>
      <c r="CO262" s="5"/>
      <c r="CP262" s="21"/>
      <c r="CQ262" s="21"/>
      <c r="CR262" s="21"/>
    </row>
    <row r="263" spans="1:96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200">
        <v>353.32949107769855</v>
      </c>
      <c r="CK263" s="5"/>
      <c r="CL263" s="5"/>
      <c r="CM263" s="5"/>
      <c r="CN263" s="5"/>
      <c r="CO263" s="5"/>
      <c r="CP263" s="21"/>
      <c r="CQ263" s="21"/>
      <c r="CR263" s="21"/>
    </row>
    <row r="264" spans="1:96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200">
        <v>399.99648642079404</v>
      </c>
      <c r="CK264" s="5"/>
      <c r="CL264" s="5"/>
      <c r="CM264" s="5"/>
      <c r="CN264" s="5"/>
      <c r="CO264" s="5"/>
      <c r="CP264" s="21"/>
      <c r="CQ264" s="21"/>
      <c r="CR264" s="21"/>
    </row>
    <row r="265" spans="1:96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200">
        <v>324.83725494010611</v>
      </c>
      <c r="CK265" s="5"/>
      <c r="CL265" s="5"/>
      <c r="CM265" s="5"/>
      <c r="CN265" s="5"/>
      <c r="CO265" s="5"/>
      <c r="CP265" s="21"/>
      <c r="CQ265" s="21"/>
      <c r="CR265" s="21"/>
    </row>
    <row r="266" spans="1:96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200">
        <v>382.26267448502534</v>
      </c>
      <c r="CK266" s="5"/>
      <c r="CL266" s="5"/>
      <c r="CM266" s="5"/>
      <c r="CN266" s="5"/>
      <c r="CO266" s="5"/>
      <c r="CP266" s="21"/>
      <c r="CQ266" s="21"/>
      <c r="CR266" s="21"/>
    </row>
    <row r="267" spans="1:96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200">
        <v>388.1593634603181</v>
      </c>
      <c r="CK267" s="5"/>
      <c r="CL267" s="5"/>
      <c r="CM267" s="5"/>
      <c r="CN267" s="5"/>
      <c r="CO267" s="5"/>
      <c r="CP267" s="21"/>
      <c r="CQ267" s="21"/>
      <c r="CR267" s="21"/>
    </row>
    <row r="268" spans="1:96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200">
        <v>380.63159621330095</v>
      </c>
      <c r="CK268" s="5"/>
      <c r="CL268" s="5"/>
      <c r="CM268" s="5"/>
      <c r="CN268" s="5"/>
      <c r="CO268" s="5"/>
      <c r="CP268" s="21"/>
      <c r="CQ268" s="21"/>
      <c r="CR268" s="21"/>
    </row>
    <row r="269" spans="1:96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200">
        <v>266.47036840127237</v>
      </c>
      <c r="CK269" s="5"/>
      <c r="CL269" s="5"/>
      <c r="CM269" s="5"/>
      <c r="CN269" s="5"/>
      <c r="CO269" s="5"/>
      <c r="CP269" s="21"/>
      <c r="CQ269" s="21"/>
      <c r="CR269" s="21"/>
    </row>
    <row r="270" spans="1:96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200">
        <v>456.62192423490546</v>
      </c>
      <c r="CK270" s="5"/>
      <c r="CL270" s="5"/>
      <c r="CM270" s="5"/>
      <c r="CN270" s="5"/>
      <c r="CO270" s="5"/>
      <c r="CP270" s="21"/>
      <c r="CQ270" s="21"/>
      <c r="CR270" s="21"/>
    </row>
    <row r="271" spans="1:96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200">
        <v>433.3145931279758</v>
      </c>
      <c r="CK271" s="5"/>
      <c r="CL271" s="5"/>
      <c r="CM271" s="5"/>
      <c r="CN271" s="5"/>
      <c r="CO271" s="5"/>
      <c r="CP271" s="21"/>
      <c r="CQ271" s="21"/>
      <c r="CR271" s="21"/>
    </row>
    <row r="272" spans="1:96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200">
        <v>266.65404019613447</v>
      </c>
      <c r="CK272" s="5"/>
      <c r="CL272" s="5"/>
      <c r="CM272" s="5"/>
      <c r="CN272" s="5"/>
      <c r="CO272" s="5"/>
      <c r="CP272" s="21"/>
      <c r="CQ272" s="21"/>
      <c r="CR272" s="21"/>
    </row>
    <row r="273" spans="1:96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200">
        <v>344.0249405824207</v>
      </c>
      <c r="CK273" s="5"/>
      <c r="CL273" s="5"/>
      <c r="CM273" s="5"/>
      <c r="CN273" s="5"/>
      <c r="CO273" s="5"/>
      <c r="CP273" s="21"/>
      <c r="CQ273" s="21"/>
      <c r="CR273" s="21"/>
    </row>
    <row r="274" spans="1:96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200">
        <v>263.52304404327003</v>
      </c>
      <c r="CK274" s="5"/>
      <c r="CL274" s="5"/>
      <c r="CM274" s="5"/>
      <c r="CN274" s="5"/>
      <c r="CO274" s="5"/>
      <c r="CP274" s="21"/>
      <c r="CQ274" s="21"/>
      <c r="CR274" s="21"/>
    </row>
    <row r="275" spans="1:96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200">
        <v>355.17301771940191</v>
      </c>
      <c r="CK275" s="5"/>
      <c r="CL275" s="5"/>
      <c r="CM275" s="5"/>
      <c r="CN275" s="5"/>
      <c r="CO275" s="5"/>
      <c r="CP275" s="21"/>
      <c r="CQ275" s="21"/>
      <c r="CR275" s="21"/>
    </row>
    <row r="276" spans="1:96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200">
        <v>346.89229960977349</v>
      </c>
      <c r="CK276" s="5"/>
      <c r="CL276" s="5"/>
      <c r="CM276" s="5"/>
      <c r="CN276" s="5"/>
      <c r="CO276" s="5"/>
      <c r="CP276" s="21"/>
      <c r="CQ276" s="21"/>
      <c r="CR276" s="21"/>
    </row>
    <row r="277" spans="1:96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200">
        <v>410.24120099948539</v>
      </c>
      <c r="CK277" s="5"/>
      <c r="CL277" s="5"/>
      <c r="CM277" s="5"/>
      <c r="CN277" s="5"/>
      <c r="CO277" s="5"/>
      <c r="CP277" s="21"/>
      <c r="CQ277" s="21"/>
      <c r="CR277" s="21"/>
    </row>
    <row r="278" spans="1:96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200">
        <v>377.7809599928209</v>
      </c>
      <c r="CK278" s="5"/>
      <c r="CL278" s="5"/>
      <c r="CM278" s="5"/>
      <c r="CN278" s="5"/>
      <c r="CO278" s="5"/>
      <c r="CP278" s="21"/>
      <c r="CQ278" s="21"/>
      <c r="CR278" s="21"/>
    </row>
    <row r="279" spans="1:96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200">
        <v>250.47839490042364</v>
      </c>
      <c r="CK279" s="5"/>
      <c r="CL279" s="5"/>
      <c r="CM279" s="5"/>
      <c r="CN279" s="5"/>
      <c r="CO279" s="5"/>
      <c r="CP279" s="21"/>
      <c r="CQ279" s="21"/>
      <c r="CR279" s="21"/>
    </row>
    <row r="280" spans="1:96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200">
        <v>299.34803832924592</v>
      </c>
      <c r="CK280" s="5"/>
      <c r="CL280" s="5"/>
      <c r="CM280" s="5"/>
      <c r="CN280" s="5"/>
      <c r="CO280" s="5"/>
      <c r="CP280" s="21"/>
      <c r="CQ280" s="21"/>
      <c r="CR280" s="21"/>
    </row>
    <row r="281" spans="1:96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200">
        <v>367.8428862643309</v>
      </c>
      <c r="CK281" s="5"/>
      <c r="CL281" s="5"/>
      <c r="CM281" s="5"/>
      <c r="CN281" s="5"/>
      <c r="CO281" s="5"/>
      <c r="CP281" s="21"/>
      <c r="CQ281" s="21"/>
      <c r="CR281" s="21"/>
    </row>
    <row r="282" spans="1:96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200">
        <v>255.25994179370852</v>
      </c>
      <c r="CK282" s="5"/>
      <c r="CL282" s="5"/>
      <c r="CM282" s="5"/>
      <c r="CN282" s="5"/>
      <c r="CO282" s="5"/>
      <c r="CP282" s="21"/>
      <c r="CQ282" s="21"/>
      <c r="CR282" s="21"/>
    </row>
    <row r="283" spans="1:96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200">
        <v>564.57633307150525</v>
      </c>
      <c r="CK283" s="5"/>
      <c r="CL283" s="5"/>
      <c r="CM283" s="5"/>
      <c r="CN283" s="5"/>
      <c r="CO283" s="5"/>
      <c r="CP283" s="21"/>
      <c r="CQ283" s="21"/>
      <c r="CR283" s="21"/>
    </row>
    <row r="284" spans="1:96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200">
        <v>442.53881556816043</v>
      </c>
      <c r="CK284" s="5"/>
      <c r="CL284" s="5"/>
      <c r="CM284" s="5"/>
      <c r="CN284" s="5"/>
      <c r="CO284" s="5"/>
      <c r="CP284" s="21"/>
      <c r="CQ284" s="21"/>
      <c r="CR284" s="21"/>
    </row>
    <row r="285" spans="1:96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200">
        <v>440.32177004733546</v>
      </c>
      <c r="CK285" s="5"/>
      <c r="CL285" s="5"/>
      <c r="CM285" s="5"/>
      <c r="CN285" s="5"/>
      <c r="CO285" s="5"/>
      <c r="CP285" s="21"/>
      <c r="CQ285" s="21"/>
      <c r="CR285" s="21"/>
    </row>
    <row r="286" spans="1:96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200">
        <v>488.1886853318461</v>
      </c>
      <c r="CK286" s="5"/>
      <c r="CL286" s="5"/>
      <c r="CM286" s="5"/>
      <c r="CN286" s="5"/>
      <c r="CO286" s="5"/>
      <c r="CP286" s="21"/>
      <c r="CQ286" s="21"/>
      <c r="CR286" s="21"/>
    </row>
    <row r="287" spans="1:96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200">
        <v>139.07053996360952</v>
      </c>
      <c r="CK287" s="5"/>
      <c r="CL287" s="5"/>
      <c r="CM287" s="5"/>
      <c r="CN287" s="5"/>
      <c r="CO287" s="5"/>
      <c r="CP287" s="21"/>
      <c r="CQ287" s="21"/>
      <c r="CR287" s="21"/>
    </row>
    <row r="288" spans="1:96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200">
        <v>315.21065764358076</v>
      </c>
      <c r="CK288" s="5"/>
      <c r="CL288" s="5"/>
      <c r="CM288" s="5"/>
      <c r="CN288" s="5"/>
      <c r="CO288" s="5"/>
      <c r="CP288" s="21"/>
      <c r="CQ288" s="21"/>
      <c r="CR288" s="21"/>
    </row>
    <row r="289" spans="1:96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200">
        <v>293.69748259060339</v>
      </c>
      <c r="CK289" s="5"/>
      <c r="CL289" s="5"/>
      <c r="CM289" s="5"/>
      <c r="CN289" s="5"/>
      <c r="CO289" s="5"/>
      <c r="CP289" s="21"/>
      <c r="CQ289" s="21"/>
      <c r="CR289" s="21"/>
    </row>
    <row r="290" spans="1:96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200">
        <v>323.13942563366879</v>
      </c>
      <c r="CK290" s="5"/>
      <c r="CL290" s="5"/>
      <c r="CM290" s="5"/>
      <c r="CN290" s="5"/>
      <c r="CO290" s="5"/>
      <c r="CP290" s="21"/>
      <c r="CQ290" s="21"/>
      <c r="CR290" s="21"/>
    </row>
    <row r="291" spans="1:96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200">
        <v>270.83796279237515</v>
      </c>
      <c r="CK291" s="5"/>
      <c r="CL291" s="5"/>
      <c r="CM291" s="5"/>
      <c r="CN291" s="5"/>
      <c r="CO291" s="5"/>
      <c r="CP291" s="21"/>
      <c r="CQ291" s="21"/>
      <c r="CR291" s="21"/>
    </row>
    <row r="292" spans="1:96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200">
        <v>323.14834832059705</v>
      </c>
      <c r="CK292" s="5"/>
      <c r="CL292" s="5"/>
      <c r="CM292" s="5"/>
      <c r="CN292" s="5"/>
      <c r="CO292" s="5"/>
      <c r="CP292" s="21"/>
      <c r="CQ292" s="21"/>
      <c r="CR292" s="21"/>
    </row>
    <row r="293" spans="1:96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200">
        <v>311.88116160199814</v>
      </c>
      <c r="CK293" s="5"/>
      <c r="CL293" s="5"/>
      <c r="CM293" s="5"/>
      <c r="CN293" s="5"/>
      <c r="CO293" s="5"/>
      <c r="CP293" s="21"/>
      <c r="CQ293" s="21"/>
      <c r="CR293" s="21"/>
    </row>
    <row r="294" spans="1:96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200">
        <v>315.70514105499382</v>
      </c>
      <c r="CK294" s="5"/>
      <c r="CL294" s="5"/>
      <c r="CM294" s="5"/>
      <c r="CN294" s="5"/>
      <c r="CO294" s="5"/>
      <c r="CP294" s="21"/>
      <c r="CQ294" s="21"/>
      <c r="CR294" s="21"/>
    </row>
    <row r="295" spans="1:96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200">
        <v>222.88946561521291</v>
      </c>
      <c r="CK295" s="5"/>
      <c r="CL295" s="5"/>
      <c r="CM295" s="5"/>
      <c r="CN295" s="5"/>
      <c r="CO295" s="5"/>
      <c r="CP295" s="21"/>
      <c r="CQ295" s="21"/>
      <c r="CR295" s="21"/>
    </row>
    <row r="296" spans="1:96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200">
        <v>399.09115064646278</v>
      </c>
      <c r="CK296" s="5"/>
      <c r="CL296" s="5"/>
      <c r="CM296" s="5"/>
      <c r="CN296" s="5"/>
      <c r="CO296" s="5"/>
      <c r="CP296" s="21"/>
      <c r="CQ296" s="21"/>
      <c r="CR296" s="21"/>
    </row>
    <row r="297" spans="1:96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200">
        <v>428.43850575084366</v>
      </c>
      <c r="CK297" s="5"/>
      <c r="CL297" s="5"/>
      <c r="CM297" s="5"/>
      <c r="CN297" s="5"/>
      <c r="CO297" s="5"/>
      <c r="CP297" s="21"/>
      <c r="CQ297" s="21"/>
      <c r="CR297" s="21"/>
    </row>
    <row r="298" spans="1:96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200">
        <v>229.22527956821764</v>
      </c>
      <c r="CK298" s="5"/>
      <c r="CL298" s="5"/>
      <c r="CM298" s="5"/>
      <c r="CN298" s="5"/>
      <c r="CO298" s="5"/>
      <c r="CP298" s="21"/>
      <c r="CQ298" s="21"/>
      <c r="CR298" s="21"/>
    </row>
    <row r="299" spans="1:96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200">
        <v>302.64557890231168</v>
      </c>
      <c r="CK299" s="5"/>
      <c r="CL299" s="5"/>
      <c r="CM299" s="5"/>
      <c r="CN299" s="5"/>
      <c r="CO299" s="5"/>
      <c r="CP299" s="21"/>
      <c r="CQ299" s="21"/>
      <c r="CR299" s="21"/>
    </row>
    <row r="300" spans="1:96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200">
        <v>234.73128189061484</v>
      </c>
      <c r="CK300" s="5"/>
      <c r="CL300" s="5"/>
      <c r="CM300" s="5"/>
      <c r="CN300" s="5"/>
      <c r="CO300" s="5"/>
      <c r="CP300" s="21"/>
      <c r="CQ300" s="21"/>
      <c r="CR300" s="21"/>
    </row>
    <row r="301" spans="1:96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200">
        <v>305.81200008992136</v>
      </c>
      <c r="CK301" s="5"/>
      <c r="CL301" s="5"/>
      <c r="CM301" s="5"/>
      <c r="CN301" s="5"/>
      <c r="CO301" s="5"/>
      <c r="CP301" s="21"/>
      <c r="CQ301" s="21"/>
      <c r="CR301" s="21"/>
    </row>
    <row r="302" spans="1:96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200">
        <v>287.10580765252331</v>
      </c>
      <c r="CK302" s="5"/>
      <c r="CL302" s="5"/>
      <c r="CM302" s="5"/>
      <c r="CN302" s="5"/>
      <c r="CO302" s="5"/>
      <c r="CP302" s="21"/>
      <c r="CQ302" s="21"/>
      <c r="CR302" s="21"/>
    </row>
    <row r="303" spans="1:96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200">
        <v>319.69985135787437</v>
      </c>
      <c r="CK303" s="5"/>
      <c r="CL303" s="5"/>
      <c r="CM303" s="5"/>
      <c r="CN303" s="5"/>
      <c r="CO303" s="5"/>
      <c r="CP303" s="21"/>
      <c r="CQ303" s="21"/>
      <c r="CR303" s="21"/>
    </row>
    <row r="304" spans="1:96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200">
        <v>310.2171620806497</v>
      </c>
      <c r="CK304" s="5"/>
      <c r="CL304" s="5"/>
      <c r="CM304" s="5"/>
      <c r="CN304" s="5"/>
      <c r="CO304" s="5"/>
      <c r="CP304" s="21"/>
      <c r="CQ304" s="21"/>
      <c r="CR304" s="21"/>
    </row>
    <row r="305" spans="1:96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200">
        <v>214.92028143588814</v>
      </c>
      <c r="CK305" s="5"/>
      <c r="CL305" s="5"/>
      <c r="CM305" s="5"/>
      <c r="CN305" s="5"/>
      <c r="CO305" s="5"/>
      <c r="CP305" s="21"/>
      <c r="CQ305" s="21"/>
      <c r="CR305" s="21"/>
    </row>
    <row r="306" spans="1:96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200">
        <v>248.71925288456987</v>
      </c>
      <c r="CK306" s="5"/>
      <c r="CL306" s="5"/>
      <c r="CM306" s="5"/>
      <c r="CN306" s="5"/>
      <c r="CO306" s="5"/>
      <c r="CP306" s="21"/>
      <c r="CQ306" s="21"/>
      <c r="CR306" s="21"/>
    </row>
    <row r="307" spans="1:96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200">
        <v>300.40998389393303</v>
      </c>
      <c r="CK307" s="5"/>
      <c r="CL307" s="5"/>
      <c r="CM307" s="5"/>
      <c r="CN307" s="5"/>
      <c r="CO307" s="5"/>
      <c r="CP307" s="21"/>
      <c r="CQ307" s="21"/>
      <c r="CR307" s="21"/>
    </row>
    <row r="308" spans="1:96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200">
        <v>221.35079946210112</v>
      </c>
      <c r="CK308" s="5"/>
      <c r="CL308" s="5"/>
      <c r="CM308" s="5"/>
      <c r="CN308" s="5"/>
      <c r="CO308" s="5"/>
      <c r="CP308" s="21"/>
      <c r="CQ308" s="21"/>
      <c r="CR308" s="21"/>
    </row>
    <row r="309" spans="1:96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200">
        <v>465.70308883405261</v>
      </c>
      <c r="CK309" s="5"/>
      <c r="CL309" s="5"/>
      <c r="CM309" s="5"/>
      <c r="CN309" s="5"/>
      <c r="CO309" s="5"/>
      <c r="CP309" s="21"/>
      <c r="CQ309" s="21"/>
      <c r="CR309" s="21"/>
    </row>
    <row r="310" spans="1:96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200">
        <v>466.89383920242403</v>
      </c>
      <c r="CK310" s="5"/>
      <c r="CL310" s="5"/>
      <c r="CM310" s="5"/>
      <c r="CN310" s="5"/>
      <c r="CO310" s="5"/>
      <c r="CP310" s="21"/>
      <c r="CQ310" s="21"/>
      <c r="CR310" s="21"/>
    </row>
    <row r="311" spans="1:96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200">
        <v>411.44028499422325</v>
      </c>
      <c r="CK311" s="5"/>
      <c r="CL311" s="5"/>
      <c r="CM311" s="5"/>
      <c r="CN311" s="5"/>
      <c r="CO311" s="5"/>
      <c r="CP311" s="21"/>
      <c r="CQ311" s="21"/>
      <c r="CR311" s="21"/>
    </row>
    <row r="312" spans="1:96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200">
        <v>418.62035229367621</v>
      </c>
      <c r="CK312" s="5"/>
      <c r="CL312" s="5"/>
      <c r="CM312" s="5"/>
      <c r="CN312" s="5"/>
      <c r="CO312" s="5"/>
      <c r="CP312" s="21"/>
      <c r="CQ312" s="21"/>
      <c r="CR312" s="21"/>
    </row>
    <row r="313" spans="1:96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200">
        <v>160.82088758497312</v>
      </c>
      <c r="CK313" s="5"/>
      <c r="CL313" s="5"/>
      <c r="CM313" s="5"/>
      <c r="CN313" s="5"/>
      <c r="CO313" s="5"/>
      <c r="CP313" s="21"/>
      <c r="CQ313" s="21"/>
      <c r="CR313" s="21"/>
    </row>
    <row r="314" spans="1:96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200">
        <v>400.632337984944</v>
      </c>
      <c r="CK314" s="5"/>
      <c r="CL314" s="5"/>
      <c r="CM314" s="5"/>
      <c r="CN314" s="5"/>
      <c r="CO314" s="5"/>
      <c r="CP314" s="21"/>
      <c r="CQ314" s="21"/>
      <c r="CR314" s="21"/>
    </row>
    <row r="315" spans="1:96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200">
        <v>435.61226658499999</v>
      </c>
      <c r="CK315" s="5"/>
      <c r="CL315" s="5"/>
      <c r="CM315" s="5"/>
      <c r="CN315" s="5"/>
      <c r="CO315" s="5"/>
      <c r="CP315" s="21"/>
      <c r="CQ315" s="21"/>
      <c r="CR315" s="21"/>
    </row>
    <row r="316" spans="1:96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200">
        <v>481.6232171631367</v>
      </c>
      <c r="CK316" s="5"/>
      <c r="CL316" s="5"/>
      <c r="CM316" s="5"/>
      <c r="CN316" s="5"/>
      <c r="CO316" s="5"/>
      <c r="CP316" s="21"/>
      <c r="CQ316" s="21"/>
      <c r="CR316" s="21"/>
    </row>
    <row r="317" spans="1:96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200">
        <v>404.78700298324293</v>
      </c>
      <c r="CK317" s="5"/>
      <c r="CL317" s="5"/>
      <c r="CM317" s="5"/>
      <c r="CN317" s="5"/>
      <c r="CO317" s="5"/>
      <c r="CP317" s="21"/>
      <c r="CQ317" s="21"/>
      <c r="CR317" s="21"/>
    </row>
    <row r="318" spans="1:96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200">
        <v>415.19098884934448</v>
      </c>
      <c r="CK318" s="5"/>
      <c r="CL318" s="5"/>
      <c r="CM318" s="5"/>
      <c r="CN318" s="5"/>
      <c r="CO318" s="5"/>
      <c r="CP318" s="21"/>
      <c r="CQ318" s="21"/>
      <c r="CR318" s="21"/>
    </row>
    <row r="319" spans="1:96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200">
        <v>435.64407766950194</v>
      </c>
      <c r="CK319" s="5"/>
      <c r="CL319" s="5"/>
      <c r="CM319" s="5"/>
      <c r="CN319" s="5"/>
      <c r="CO319" s="5"/>
      <c r="CP319" s="21"/>
      <c r="CQ319" s="21"/>
      <c r="CR319" s="21"/>
    </row>
    <row r="320" spans="1:96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200">
        <v>416.65236266169615</v>
      </c>
      <c r="CK320" s="5"/>
      <c r="CL320" s="5"/>
      <c r="CM320" s="5"/>
      <c r="CN320" s="5"/>
      <c r="CO320" s="5"/>
      <c r="CP320" s="21"/>
      <c r="CQ320" s="21"/>
      <c r="CR320" s="21"/>
    </row>
    <row r="321" spans="1:96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200">
        <v>339.69567540841717</v>
      </c>
      <c r="CK321" s="5"/>
      <c r="CL321" s="5"/>
      <c r="CM321" s="5"/>
      <c r="CN321" s="5"/>
      <c r="CO321" s="5"/>
      <c r="CP321" s="21"/>
      <c r="CQ321" s="21"/>
      <c r="CR321" s="21"/>
    </row>
    <row r="322" spans="1:96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200">
        <v>486.15054165361425</v>
      </c>
      <c r="CK322" s="5"/>
      <c r="CL322" s="5"/>
      <c r="CM322" s="5"/>
      <c r="CN322" s="5"/>
      <c r="CO322" s="5"/>
      <c r="CP322" s="21"/>
      <c r="CQ322" s="21"/>
      <c r="CR322" s="21"/>
    </row>
    <row r="323" spans="1:96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200">
        <v>560.73442079114022</v>
      </c>
      <c r="CK323" s="5"/>
      <c r="CL323" s="5"/>
      <c r="CM323" s="5"/>
      <c r="CN323" s="5"/>
      <c r="CO323" s="5"/>
      <c r="CP323" s="21"/>
      <c r="CQ323" s="21"/>
      <c r="CR323" s="21"/>
    </row>
    <row r="324" spans="1:96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200">
        <v>341.51359124937682</v>
      </c>
      <c r="CK324" s="5"/>
      <c r="CL324" s="5"/>
      <c r="CM324" s="5"/>
      <c r="CN324" s="5"/>
      <c r="CO324" s="5"/>
      <c r="CP324" s="21"/>
      <c r="CQ324" s="21"/>
      <c r="CR324" s="21"/>
    </row>
    <row r="325" spans="1:96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200">
        <v>375.4430465392299</v>
      </c>
      <c r="CK325" s="5"/>
      <c r="CL325" s="5"/>
      <c r="CM325" s="5"/>
      <c r="CN325" s="5"/>
      <c r="CO325" s="5"/>
      <c r="CP325" s="21"/>
      <c r="CQ325" s="21"/>
      <c r="CR325" s="21"/>
    </row>
    <row r="326" spans="1:96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200">
        <v>299.56324214432766</v>
      </c>
      <c r="CK326" s="5"/>
      <c r="CL326" s="5"/>
      <c r="CM326" s="5"/>
      <c r="CN326" s="5"/>
      <c r="CO326" s="5"/>
      <c r="CP326" s="21"/>
      <c r="CQ326" s="21"/>
      <c r="CR326" s="21"/>
    </row>
    <row r="327" spans="1:96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200">
        <v>474.88774473034454</v>
      </c>
      <c r="CK327" s="5"/>
      <c r="CL327" s="5"/>
      <c r="CM327" s="5"/>
      <c r="CN327" s="5"/>
      <c r="CO327" s="5"/>
      <c r="CP327" s="21"/>
      <c r="CQ327" s="21"/>
      <c r="CR327" s="21"/>
    </row>
    <row r="328" spans="1:96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200">
        <v>450.37281496559569</v>
      </c>
      <c r="CK328" s="5"/>
      <c r="CL328" s="5"/>
      <c r="CM328" s="5"/>
      <c r="CN328" s="5"/>
      <c r="CO328" s="5"/>
      <c r="CP328" s="21"/>
      <c r="CQ328" s="21"/>
      <c r="CR328" s="21"/>
    </row>
    <row r="329" spans="1:96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200">
        <v>527.67621789453187</v>
      </c>
      <c r="CK329" s="5"/>
      <c r="CL329" s="5"/>
      <c r="CM329" s="5"/>
      <c r="CN329" s="5"/>
      <c r="CO329" s="5"/>
      <c r="CP329" s="21"/>
      <c r="CQ329" s="21"/>
      <c r="CR329" s="21"/>
    </row>
    <row r="330" spans="1:96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200">
        <v>466.8739441272491</v>
      </c>
      <c r="CK330" s="5"/>
      <c r="CL330" s="5"/>
      <c r="CM330" s="5"/>
      <c r="CN330" s="5"/>
      <c r="CO330" s="5"/>
      <c r="CP330" s="21"/>
      <c r="CQ330" s="21"/>
      <c r="CR330" s="21"/>
    </row>
    <row r="331" spans="1:96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200">
        <v>290.81544506276396</v>
      </c>
      <c r="CK331" s="5"/>
      <c r="CL331" s="5"/>
      <c r="CM331" s="5"/>
      <c r="CN331" s="5"/>
      <c r="CO331" s="5"/>
      <c r="CP331" s="21"/>
      <c r="CQ331" s="21"/>
      <c r="CR331" s="21"/>
    </row>
    <row r="332" spans="1:96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200">
        <v>346.93773753018417</v>
      </c>
      <c r="CK332" s="5"/>
      <c r="CL332" s="5"/>
      <c r="CM332" s="5"/>
      <c r="CN332" s="5"/>
      <c r="CO332" s="5"/>
      <c r="CP332" s="21"/>
      <c r="CQ332" s="21"/>
      <c r="CR332" s="21"/>
    </row>
    <row r="333" spans="1:96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200">
        <v>483.60579051277341</v>
      </c>
      <c r="CK333" s="5"/>
      <c r="CL333" s="5"/>
      <c r="CM333" s="5"/>
      <c r="CN333" s="5"/>
      <c r="CO333" s="5"/>
      <c r="CP333" s="21"/>
      <c r="CQ333" s="21"/>
      <c r="CR333" s="21"/>
    </row>
    <row r="334" spans="1:96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200">
        <v>291.51210171577139</v>
      </c>
      <c r="CK334" s="5"/>
      <c r="CL334" s="5"/>
      <c r="CM334" s="5"/>
      <c r="CN334" s="5"/>
      <c r="CO334" s="5"/>
      <c r="CP334" s="21"/>
      <c r="CQ334" s="21"/>
      <c r="CR334" s="21"/>
    </row>
    <row r="335" spans="1:96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200">
        <v>656.90409978128673</v>
      </c>
      <c r="CK335" s="5"/>
      <c r="CL335" s="5"/>
      <c r="CM335" s="5"/>
      <c r="CN335" s="5"/>
      <c r="CO335" s="5"/>
      <c r="CP335" s="21"/>
      <c r="CQ335" s="21"/>
      <c r="CR335" s="21"/>
    </row>
    <row r="336" spans="1:96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200">
        <v>544.73238271448133</v>
      </c>
      <c r="CK336" s="5"/>
      <c r="CL336" s="5"/>
      <c r="CM336" s="5"/>
      <c r="CN336" s="5"/>
      <c r="CO336" s="5"/>
      <c r="CP336" s="21"/>
      <c r="CQ336" s="21"/>
      <c r="CR336" s="21"/>
    </row>
    <row r="337" spans="1:96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200">
        <v>575.51598508083976</v>
      </c>
      <c r="CK337" s="5"/>
      <c r="CL337" s="5"/>
      <c r="CM337" s="5"/>
      <c r="CN337" s="5"/>
      <c r="CO337" s="5"/>
      <c r="CP337" s="21"/>
      <c r="CQ337" s="21"/>
      <c r="CR337" s="21"/>
    </row>
    <row r="338" spans="1:96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200">
        <v>532.29023684663105</v>
      </c>
      <c r="CK338" s="5"/>
      <c r="CL338" s="5"/>
      <c r="CM338" s="5"/>
      <c r="CN338" s="5"/>
      <c r="CO338" s="5"/>
      <c r="CP338" s="21"/>
      <c r="CQ338" s="21"/>
      <c r="CR338" s="21"/>
    </row>
    <row r="339" spans="1:96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200">
        <v>153.70524178616284</v>
      </c>
      <c r="CK339" s="5"/>
      <c r="CL339" s="5"/>
      <c r="CM339" s="5"/>
      <c r="CN339" s="5"/>
      <c r="CO339" s="5"/>
      <c r="CP339" s="21"/>
      <c r="CQ339" s="21"/>
      <c r="CR339" s="21"/>
    </row>
    <row r="340" spans="1:96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200">
        <v>538.65922940012888</v>
      </c>
      <c r="CK340" s="5"/>
      <c r="CL340" s="5"/>
      <c r="CM340" s="5"/>
      <c r="CN340" s="5"/>
      <c r="CO340" s="5"/>
      <c r="CP340" s="21"/>
      <c r="CQ340" s="21"/>
      <c r="CR340" s="21"/>
    </row>
    <row r="341" spans="1:96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200">
        <v>510.8361545517555</v>
      </c>
      <c r="CK341" s="5"/>
      <c r="CL341" s="5"/>
      <c r="CM341" s="5"/>
      <c r="CN341" s="5"/>
      <c r="CO341" s="5"/>
      <c r="CP341" s="21"/>
      <c r="CQ341" s="21"/>
      <c r="CR341" s="21"/>
    </row>
    <row r="342" spans="1:96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200">
        <v>682.19326519745312</v>
      </c>
      <c r="CK342" s="5"/>
      <c r="CL342" s="5"/>
      <c r="CM342" s="5"/>
      <c r="CN342" s="5"/>
      <c r="CO342" s="5"/>
      <c r="CP342" s="21"/>
      <c r="CQ342" s="21"/>
      <c r="CR342" s="21"/>
    </row>
    <row r="343" spans="1:96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200">
        <v>582.80507592049867</v>
      </c>
      <c r="CK343" s="5"/>
      <c r="CL343" s="5"/>
      <c r="CM343" s="5"/>
      <c r="CN343" s="5"/>
      <c r="CO343" s="5"/>
      <c r="CP343" s="21"/>
      <c r="CQ343" s="21"/>
      <c r="CR343" s="21"/>
    </row>
    <row r="344" spans="1:96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200">
        <v>547.00471735308929</v>
      </c>
      <c r="CK344" s="5"/>
      <c r="CL344" s="5"/>
      <c r="CM344" s="5"/>
      <c r="CN344" s="5"/>
      <c r="CO344" s="5"/>
      <c r="CP344" s="21"/>
      <c r="CQ344" s="21"/>
      <c r="CR344" s="21"/>
    </row>
    <row r="345" spans="1:96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200">
        <v>740.62020300184258</v>
      </c>
      <c r="CK345" s="5"/>
      <c r="CL345" s="5"/>
      <c r="CM345" s="5"/>
      <c r="CN345" s="5"/>
      <c r="CO345" s="5"/>
      <c r="CP345" s="21"/>
      <c r="CQ345" s="21"/>
      <c r="CR345" s="21"/>
    </row>
    <row r="346" spans="1:96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200">
        <v>575.50409123942825</v>
      </c>
      <c r="CK346" s="5"/>
      <c r="CL346" s="5"/>
      <c r="CM346" s="5"/>
      <c r="CN346" s="5"/>
      <c r="CO346" s="5"/>
      <c r="CP346" s="21"/>
      <c r="CQ346" s="21"/>
      <c r="CR346" s="21"/>
    </row>
    <row r="347" spans="1:96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200">
        <v>1079.8913598250253</v>
      </c>
      <c r="CK347" s="5"/>
      <c r="CL347" s="5"/>
      <c r="CM347" s="5"/>
      <c r="CN347" s="5"/>
      <c r="CO347" s="5"/>
      <c r="CP347" s="21"/>
      <c r="CQ347" s="21"/>
      <c r="CR347" s="21"/>
    </row>
    <row r="348" spans="1:96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200">
        <v>531.09979726132008</v>
      </c>
      <c r="CK348" s="5"/>
      <c r="CL348" s="5"/>
      <c r="CM348" s="5"/>
      <c r="CN348" s="5"/>
      <c r="CO348" s="5"/>
      <c r="CP348" s="21"/>
      <c r="CQ348" s="21"/>
      <c r="CR348" s="21"/>
    </row>
    <row r="349" spans="1:96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200">
        <v>1002.3044487183724</v>
      </c>
      <c r="CK349" s="5"/>
      <c r="CL349" s="5"/>
      <c r="CM349" s="5"/>
      <c r="CN349" s="5"/>
      <c r="CO349" s="5"/>
      <c r="CP349" s="21"/>
      <c r="CQ349" s="21"/>
      <c r="CR349" s="21"/>
    </row>
    <row r="350" spans="1:96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200">
        <v>593.12834320519084</v>
      </c>
      <c r="CK350" s="5"/>
      <c r="CL350" s="5"/>
      <c r="CM350" s="5"/>
      <c r="CN350" s="5"/>
      <c r="CO350" s="5"/>
      <c r="CP350" s="21"/>
      <c r="CQ350" s="21"/>
      <c r="CR350" s="21"/>
    </row>
    <row r="351" spans="1:96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200">
        <v>439.23790058949947</v>
      </c>
      <c r="CK351" s="5"/>
      <c r="CL351" s="5"/>
      <c r="CM351" s="5"/>
      <c r="CN351" s="5"/>
      <c r="CO351" s="5"/>
      <c r="CP351" s="21"/>
      <c r="CQ351" s="21"/>
      <c r="CR351" s="21"/>
    </row>
    <row r="352" spans="1:96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200">
        <v>384.46591620197404</v>
      </c>
      <c r="CK352" s="5"/>
      <c r="CL352" s="5"/>
      <c r="CM352" s="5"/>
      <c r="CN352" s="5"/>
      <c r="CO352" s="5"/>
      <c r="CP352" s="21"/>
      <c r="CQ352" s="21"/>
      <c r="CR352" s="21"/>
    </row>
    <row r="353" spans="1:96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200">
        <v>806.02265294367612</v>
      </c>
      <c r="CK353" s="5"/>
      <c r="CL353" s="5"/>
      <c r="CM353" s="5"/>
      <c r="CN353" s="5"/>
      <c r="CO353" s="5"/>
      <c r="CP353" s="21"/>
      <c r="CQ353" s="21"/>
      <c r="CR353" s="21"/>
    </row>
    <row r="354" spans="1:96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200">
        <v>1009.7215130964585</v>
      </c>
      <c r="CK354" s="5"/>
      <c r="CL354" s="5"/>
      <c r="CM354" s="5"/>
      <c r="CN354" s="5"/>
      <c r="CO354" s="5"/>
      <c r="CP354" s="21"/>
      <c r="CQ354" s="21"/>
      <c r="CR354" s="21"/>
    </row>
    <row r="355" spans="1:96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200">
        <v>1906.351124081928</v>
      </c>
      <c r="CK355" s="5"/>
      <c r="CL355" s="5"/>
      <c r="CM355" s="5"/>
      <c r="CN355" s="5"/>
      <c r="CO355" s="5"/>
      <c r="CP355" s="21"/>
      <c r="CQ355" s="21"/>
      <c r="CR355" s="21"/>
    </row>
    <row r="356" spans="1:96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200">
        <v>1017.556836299241</v>
      </c>
      <c r="CK356" s="5"/>
      <c r="CL356" s="5"/>
      <c r="CM356" s="5"/>
      <c r="CN356" s="5"/>
      <c r="CO356" s="5"/>
      <c r="CP356" s="21"/>
      <c r="CQ356" s="21"/>
      <c r="CR356" s="21"/>
    </row>
    <row r="357" spans="1:96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200">
        <v>393.77980901239908</v>
      </c>
      <c r="CK357" s="5"/>
      <c r="CL357" s="5"/>
      <c r="CM357" s="5"/>
      <c r="CN357" s="5"/>
      <c r="CO357" s="5"/>
      <c r="CP357" s="21"/>
      <c r="CQ357" s="21"/>
      <c r="CR357" s="21"/>
    </row>
    <row r="358" spans="1:96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200">
        <v>675.30294782974681</v>
      </c>
      <c r="CK358" s="5"/>
      <c r="CL358" s="5"/>
      <c r="CM358" s="5"/>
      <c r="CN358" s="5"/>
      <c r="CO358" s="5"/>
      <c r="CP358" s="21"/>
      <c r="CQ358" s="21"/>
      <c r="CR358" s="21"/>
    </row>
    <row r="359" spans="1:96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200">
        <v>1234.8408598182707</v>
      </c>
      <c r="CK359" s="5"/>
      <c r="CL359" s="5"/>
      <c r="CM359" s="5"/>
      <c r="CN359" s="5"/>
      <c r="CO359" s="5"/>
      <c r="CP359" s="21"/>
      <c r="CQ359" s="21"/>
      <c r="CR359" s="21"/>
    </row>
    <row r="360" spans="1:96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200">
        <v>711.23028575002922</v>
      </c>
      <c r="CK360" s="5"/>
      <c r="CL360" s="5"/>
      <c r="CM360" s="5"/>
      <c r="CN360" s="5"/>
      <c r="CO360" s="5"/>
      <c r="CP360" s="21"/>
      <c r="CQ360" s="21"/>
      <c r="CR360" s="21"/>
    </row>
    <row r="361" spans="1:96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200">
        <v>1122.1280850698015</v>
      </c>
      <c r="CK361" s="5"/>
      <c r="CL361" s="5"/>
      <c r="CM361" s="5"/>
      <c r="CN361" s="5"/>
      <c r="CO361" s="5"/>
      <c r="CP361" s="21"/>
      <c r="CQ361" s="21"/>
      <c r="CR361" s="21"/>
    </row>
    <row r="362" spans="1:96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200">
        <v>691.54545221733099</v>
      </c>
      <c r="CK362" s="5"/>
      <c r="CL362" s="5"/>
      <c r="CM362" s="5"/>
      <c r="CN362" s="5"/>
      <c r="CO362" s="5"/>
      <c r="CP362" s="21"/>
      <c r="CQ362" s="21"/>
      <c r="CR362" s="21"/>
    </row>
    <row r="363" spans="1:96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200">
        <v>1388.9305537412085</v>
      </c>
      <c r="CK363" s="5"/>
      <c r="CL363" s="5"/>
      <c r="CM363" s="5"/>
      <c r="CN363" s="5"/>
      <c r="CO363" s="5"/>
      <c r="CP363" s="21"/>
      <c r="CQ363" s="21"/>
      <c r="CR363" s="21"/>
    </row>
    <row r="364" spans="1:96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200">
        <v>802.78408405809068</v>
      </c>
      <c r="CK364" s="5"/>
      <c r="CL364" s="5"/>
      <c r="CM364" s="5"/>
      <c r="CN364" s="5"/>
      <c r="CO364" s="5"/>
      <c r="CP364" s="21"/>
      <c r="CQ364" s="21"/>
      <c r="CR364" s="21"/>
    </row>
    <row r="365" spans="1:96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200">
        <v>285.53633237381268</v>
      </c>
      <c r="CK365" s="5"/>
      <c r="CL365" s="5"/>
      <c r="CM365" s="5"/>
      <c r="CN365" s="5"/>
      <c r="CO365" s="5"/>
      <c r="CP365" s="21"/>
      <c r="CQ365" s="21"/>
      <c r="CR365" s="21"/>
    </row>
    <row r="366" spans="1:96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200">
        <v>483.64877078550205</v>
      </c>
      <c r="CK366" s="5"/>
      <c r="CL366" s="5"/>
      <c r="CM366" s="5"/>
      <c r="CN366" s="5"/>
      <c r="CO366" s="5"/>
      <c r="CP366" s="21"/>
      <c r="CQ366" s="21"/>
      <c r="CR366" s="21"/>
    </row>
    <row r="367" spans="1:96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200">
        <v>417.31432784600997</v>
      </c>
      <c r="CK367" s="5"/>
      <c r="CL367" s="5"/>
      <c r="CM367" s="5"/>
      <c r="CN367" s="5"/>
      <c r="CO367" s="5"/>
      <c r="CP367" s="21"/>
      <c r="CQ367" s="21"/>
      <c r="CR367" s="21"/>
    </row>
    <row r="368" spans="1:96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200">
        <v>531.93174062718651</v>
      </c>
      <c r="CK368" s="5"/>
      <c r="CL368" s="5"/>
      <c r="CM368" s="5"/>
      <c r="CN368" s="5"/>
      <c r="CO368" s="5"/>
      <c r="CP368" s="21"/>
      <c r="CQ368" s="21"/>
      <c r="CR368" s="21"/>
    </row>
    <row r="369" spans="1:96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200">
        <v>462.10969536763196</v>
      </c>
      <c r="CK369" s="5"/>
      <c r="CL369" s="5"/>
      <c r="CM369" s="5"/>
      <c r="CN369" s="5"/>
      <c r="CO369" s="5"/>
      <c r="CP369" s="21"/>
      <c r="CQ369" s="21"/>
      <c r="CR369" s="21"/>
    </row>
    <row r="370" spans="1:96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200">
        <v>482.04212615346364</v>
      </c>
      <c r="CK370" s="5"/>
      <c r="CL370" s="5"/>
      <c r="CM370" s="5"/>
      <c r="CN370" s="5"/>
      <c r="CO370" s="5"/>
      <c r="CP370" s="21"/>
      <c r="CQ370" s="21"/>
      <c r="CR370" s="21"/>
    </row>
    <row r="371" spans="1:96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200">
        <v>545.35581313361627</v>
      </c>
      <c r="CK371" s="5"/>
      <c r="CL371" s="5"/>
      <c r="CM371" s="5"/>
      <c r="CN371" s="5"/>
      <c r="CO371" s="5"/>
      <c r="CP371" s="21"/>
      <c r="CQ371" s="21"/>
      <c r="CR371" s="21"/>
    </row>
    <row r="372" spans="1:96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200">
        <v>497.51859251917267</v>
      </c>
      <c r="CK372" s="5"/>
      <c r="CL372" s="5"/>
      <c r="CM372" s="5"/>
      <c r="CN372" s="5"/>
      <c r="CO372" s="5"/>
      <c r="CP372" s="21"/>
      <c r="CQ372" s="21"/>
      <c r="CR372" s="21"/>
    </row>
    <row r="373" spans="1:96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200">
        <v>630.50101518259692</v>
      </c>
      <c r="CK373" s="5"/>
      <c r="CL373" s="5"/>
      <c r="CM373" s="5"/>
      <c r="CN373" s="5"/>
      <c r="CO373" s="5"/>
      <c r="CP373" s="21"/>
      <c r="CQ373" s="21"/>
      <c r="CR373" s="21"/>
    </row>
    <row r="374" spans="1:96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200">
        <v>497.42847509018134</v>
      </c>
      <c r="CK374" s="5"/>
      <c r="CL374" s="5"/>
      <c r="CM374" s="5"/>
      <c r="CN374" s="5"/>
      <c r="CO374" s="5"/>
      <c r="CP374" s="21"/>
      <c r="CQ374" s="21"/>
      <c r="CR374" s="21"/>
    </row>
    <row r="375" spans="1:96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200">
        <v>893.83152503586575</v>
      </c>
      <c r="CK375" s="5"/>
      <c r="CL375" s="5"/>
      <c r="CM375" s="5"/>
      <c r="CN375" s="5"/>
      <c r="CO375" s="5"/>
      <c r="CP375" s="21"/>
      <c r="CQ375" s="21"/>
      <c r="CR375" s="21"/>
    </row>
    <row r="376" spans="1:96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200">
        <v>438.52187624561248</v>
      </c>
      <c r="CK376" s="5"/>
      <c r="CL376" s="5"/>
      <c r="CM376" s="5"/>
      <c r="CN376" s="5"/>
      <c r="CO376" s="5"/>
      <c r="CP376" s="21"/>
      <c r="CQ376" s="21"/>
      <c r="CR376" s="21"/>
    </row>
    <row r="377" spans="1:96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200">
        <v>405.42470207952823</v>
      </c>
      <c r="CK377" s="5"/>
      <c r="CL377" s="5"/>
      <c r="CM377" s="5"/>
      <c r="CN377" s="5"/>
      <c r="CO377" s="5"/>
      <c r="CP377" s="21"/>
      <c r="CQ377" s="21"/>
      <c r="CR377" s="21"/>
    </row>
    <row r="378" spans="1:96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200">
        <v>338.74635574783747</v>
      </c>
      <c r="CK378" s="5"/>
      <c r="CL378" s="5"/>
      <c r="CM378" s="5"/>
      <c r="CN378" s="5"/>
      <c r="CO378" s="5"/>
      <c r="CP378" s="21"/>
      <c r="CQ378" s="21"/>
      <c r="CR378" s="21"/>
    </row>
    <row r="379" spans="1:96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200">
        <v>618.18162310739513</v>
      </c>
      <c r="CK379" s="5"/>
      <c r="CL379" s="5"/>
      <c r="CM379" s="5"/>
      <c r="CN379" s="5"/>
      <c r="CO379" s="5"/>
      <c r="CP379" s="21"/>
      <c r="CQ379" s="21"/>
      <c r="CR379" s="21"/>
    </row>
    <row r="380" spans="1:96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200">
        <v>729.55727783478073</v>
      </c>
      <c r="CK380" s="5"/>
      <c r="CL380" s="5"/>
      <c r="CM380" s="5"/>
      <c r="CN380" s="5"/>
      <c r="CO380" s="5"/>
      <c r="CP380" s="21"/>
      <c r="CQ380" s="21"/>
      <c r="CR380" s="21"/>
    </row>
    <row r="381" spans="1:96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200">
        <v>1039.6169641769609</v>
      </c>
      <c r="CK381" s="5"/>
      <c r="CL381" s="5"/>
      <c r="CM381" s="5"/>
      <c r="CN381" s="5"/>
      <c r="CO381" s="5"/>
      <c r="CP381" s="21"/>
      <c r="CQ381" s="21"/>
      <c r="CR381" s="21"/>
    </row>
    <row r="382" spans="1:96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200">
        <v>671.15987094618629</v>
      </c>
      <c r="CK382" s="5"/>
      <c r="CL382" s="5"/>
      <c r="CM382" s="5"/>
      <c r="CN382" s="5"/>
      <c r="CO382" s="5"/>
      <c r="CP382" s="21"/>
      <c r="CQ382" s="21"/>
      <c r="CR382" s="21"/>
    </row>
    <row r="383" spans="1:96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200">
        <v>360.63425727750393</v>
      </c>
      <c r="CK383" s="5"/>
      <c r="CL383" s="5"/>
      <c r="CM383" s="5"/>
      <c r="CN383" s="5"/>
      <c r="CO383" s="5"/>
      <c r="CP383" s="21"/>
      <c r="CQ383" s="21"/>
      <c r="CR383" s="21"/>
    </row>
    <row r="384" spans="1:96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200">
        <v>475.69309100935186</v>
      </c>
      <c r="CK384" s="5"/>
      <c r="CL384" s="5"/>
      <c r="CM384" s="5"/>
      <c r="CN384" s="5"/>
      <c r="CO384" s="5"/>
      <c r="CP384" s="21"/>
      <c r="CQ384" s="21"/>
      <c r="CR384" s="21"/>
    </row>
    <row r="385" spans="1:96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200">
        <v>760.93710864670254</v>
      </c>
      <c r="CK385" s="5"/>
      <c r="CL385" s="5"/>
      <c r="CM385" s="5"/>
      <c r="CN385" s="5"/>
      <c r="CO385" s="5"/>
      <c r="CP385" s="21"/>
      <c r="CQ385" s="21"/>
      <c r="CR385" s="21"/>
    </row>
    <row r="386" spans="1:96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200">
        <v>559.36240685424241</v>
      </c>
      <c r="CK386" s="5"/>
      <c r="CL386" s="5"/>
      <c r="CM386" s="5"/>
      <c r="CN386" s="5"/>
      <c r="CO386" s="5"/>
      <c r="CP386" s="21"/>
      <c r="CQ386" s="21"/>
      <c r="CR386" s="21"/>
    </row>
    <row r="387" spans="1:96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200">
        <v>856.01814884777468</v>
      </c>
      <c r="CK387" s="5"/>
      <c r="CL387" s="5"/>
      <c r="CM387" s="5"/>
      <c r="CN387" s="5"/>
      <c r="CO387" s="5"/>
      <c r="CP387" s="21"/>
      <c r="CQ387" s="21"/>
      <c r="CR387" s="21"/>
    </row>
    <row r="388" spans="1:96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200">
        <v>703.34146719059152</v>
      </c>
      <c r="CK388" s="5"/>
      <c r="CL388" s="5"/>
      <c r="CM388" s="5"/>
      <c r="CN388" s="5"/>
      <c r="CO388" s="5"/>
      <c r="CP388" s="21"/>
      <c r="CQ388" s="21"/>
      <c r="CR388" s="21"/>
    </row>
    <row r="389" spans="1:96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200">
        <v>1207.8028752495459</v>
      </c>
      <c r="CK389" s="5"/>
      <c r="CL389" s="5"/>
      <c r="CM389" s="5"/>
      <c r="CN389" s="5"/>
      <c r="CO389" s="5"/>
      <c r="CP389" s="21"/>
      <c r="CQ389" s="21"/>
      <c r="CR389" s="21"/>
    </row>
    <row r="390" spans="1:96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200">
        <v>696.52888415148232</v>
      </c>
      <c r="CK390" s="5"/>
      <c r="CL390" s="5"/>
      <c r="CM390" s="5"/>
      <c r="CN390" s="5"/>
      <c r="CO390" s="5"/>
      <c r="CP390" s="21"/>
      <c r="CQ390" s="21"/>
      <c r="CR390" s="21"/>
    </row>
    <row r="391" spans="1:96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200">
        <v>368.2238563468357</v>
      </c>
      <c r="CK391" s="5"/>
      <c r="CL391" s="5"/>
      <c r="CM391" s="5"/>
      <c r="CN391" s="5"/>
      <c r="CO391" s="5"/>
      <c r="CP391" s="21"/>
      <c r="CQ391" s="21"/>
      <c r="CR391" s="21"/>
    </row>
    <row r="392" spans="1:96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200">
        <v>455.81624263699376</v>
      </c>
      <c r="CK392" s="5"/>
      <c r="CL392" s="5"/>
      <c r="CM392" s="5"/>
      <c r="CN392" s="5"/>
      <c r="CO392" s="5"/>
      <c r="CP392" s="21"/>
      <c r="CQ392" s="21"/>
      <c r="CR392" s="21"/>
    </row>
    <row r="393" spans="1:96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200">
        <v>373.53638439176655</v>
      </c>
      <c r="CK393" s="5"/>
      <c r="CL393" s="5"/>
      <c r="CM393" s="5"/>
      <c r="CN393" s="5"/>
      <c r="CO393" s="5"/>
      <c r="CP393" s="21"/>
      <c r="CQ393" s="21"/>
      <c r="CR393" s="21"/>
    </row>
    <row r="394" spans="1:96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200">
        <v>468.69266442481938</v>
      </c>
      <c r="CK394" s="5"/>
      <c r="CL394" s="5"/>
      <c r="CM394" s="5"/>
      <c r="CN394" s="5"/>
      <c r="CO394" s="5"/>
      <c r="CP394" s="21"/>
      <c r="CQ394" s="21"/>
      <c r="CR394" s="21"/>
    </row>
    <row r="395" spans="1:96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200">
        <v>418.09099782215264</v>
      </c>
      <c r="CK395" s="5"/>
      <c r="CL395" s="5"/>
      <c r="CM395" s="5"/>
      <c r="CN395" s="5"/>
      <c r="CO395" s="5"/>
      <c r="CP395" s="21"/>
      <c r="CQ395" s="21"/>
      <c r="CR395" s="21"/>
    </row>
    <row r="396" spans="1:96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200">
        <v>436.23776897841049</v>
      </c>
      <c r="CK396" s="5"/>
      <c r="CL396" s="5"/>
      <c r="CM396" s="5"/>
      <c r="CN396" s="5"/>
      <c r="CO396" s="5"/>
      <c r="CP396" s="21"/>
      <c r="CQ396" s="21"/>
      <c r="CR396" s="21"/>
    </row>
    <row r="397" spans="1:96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200">
        <v>476.80184685866107</v>
      </c>
      <c r="CK397" s="5"/>
      <c r="CL397" s="5"/>
      <c r="CM397" s="5"/>
      <c r="CN397" s="5"/>
      <c r="CO397" s="5"/>
      <c r="CP397" s="21"/>
      <c r="CQ397" s="21"/>
      <c r="CR397" s="21"/>
    </row>
    <row r="398" spans="1:96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200">
        <v>445.22195618096816</v>
      </c>
      <c r="CK398" s="5"/>
      <c r="CL398" s="5"/>
      <c r="CM398" s="5"/>
      <c r="CN398" s="5"/>
      <c r="CO398" s="5"/>
      <c r="CP398" s="21"/>
      <c r="CQ398" s="21"/>
      <c r="CR398" s="21"/>
    </row>
    <row r="399" spans="1:96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200">
        <v>514.69035697945264</v>
      </c>
      <c r="CK399" s="5"/>
      <c r="CL399" s="5"/>
      <c r="CM399" s="5"/>
      <c r="CN399" s="5"/>
      <c r="CO399" s="5"/>
      <c r="CP399" s="21"/>
      <c r="CQ399" s="21"/>
      <c r="CR399" s="21"/>
    </row>
    <row r="400" spans="1:96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200">
        <v>479.04196004980201</v>
      </c>
      <c r="CK400" s="5"/>
      <c r="CL400" s="5"/>
      <c r="CM400" s="5"/>
      <c r="CN400" s="5"/>
      <c r="CO400" s="5"/>
      <c r="CP400" s="21"/>
      <c r="CQ400" s="21"/>
      <c r="CR400" s="21"/>
    </row>
    <row r="401" spans="1:96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200">
        <v>838.86558674338835</v>
      </c>
      <c r="CK401" s="5"/>
      <c r="CL401" s="5"/>
      <c r="CM401" s="5"/>
      <c r="CN401" s="5"/>
      <c r="CO401" s="5"/>
      <c r="CP401" s="21"/>
      <c r="CQ401" s="21"/>
      <c r="CR401" s="21"/>
    </row>
    <row r="402" spans="1:96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200">
        <v>377.18311208882591</v>
      </c>
      <c r="CK402" s="5"/>
      <c r="CL402" s="5"/>
      <c r="CM402" s="5"/>
      <c r="CN402" s="5"/>
      <c r="CO402" s="5"/>
      <c r="CP402" s="21"/>
      <c r="CQ402" s="21"/>
      <c r="CR402" s="21"/>
    </row>
    <row r="403" spans="1:96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200">
        <v>384.39246283612346</v>
      </c>
      <c r="CK403" s="5"/>
      <c r="CL403" s="5"/>
      <c r="CM403" s="5"/>
      <c r="CN403" s="5"/>
      <c r="CO403" s="5"/>
      <c r="CP403" s="21"/>
      <c r="CQ403" s="21"/>
      <c r="CR403" s="21"/>
    </row>
    <row r="404" spans="1:96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200">
        <v>316.36430557511756</v>
      </c>
      <c r="CK404" s="5"/>
      <c r="CL404" s="5"/>
      <c r="CM404" s="5"/>
      <c r="CN404" s="5"/>
      <c r="CO404" s="5"/>
      <c r="CP404" s="21"/>
      <c r="CQ404" s="21"/>
      <c r="CR404" s="21"/>
    </row>
    <row r="405" spans="1:96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200">
        <v>517.78243237489971</v>
      </c>
      <c r="CK405" s="5"/>
      <c r="CL405" s="5"/>
      <c r="CM405" s="5"/>
      <c r="CN405" s="5"/>
      <c r="CO405" s="5"/>
      <c r="CP405" s="21"/>
      <c r="CQ405" s="21"/>
      <c r="CR405" s="21"/>
    </row>
    <row r="406" spans="1:96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200">
        <v>582.24341164201587</v>
      </c>
      <c r="CK406" s="5"/>
      <c r="CL406" s="5"/>
      <c r="CM406" s="5"/>
      <c r="CN406" s="5"/>
      <c r="CO406" s="5"/>
      <c r="CP406" s="21"/>
      <c r="CQ406" s="21"/>
      <c r="CR406" s="21"/>
    </row>
    <row r="407" spans="1:96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200">
        <v>788.77525313352078</v>
      </c>
      <c r="CK407" s="5"/>
      <c r="CL407" s="5"/>
      <c r="CM407" s="5"/>
      <c r="CN407" s="5"/>
      <c r="CO407" s="5"/>
      <c r="CP407" s="21"/>
      <c r="CQ407" s="21"/>
      <c r="CR407" s="21"/>
    </row>
    <row r="408" spans="1:96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200">
        <v>571.20083378966785</v>
      </c>
      <c r="CK408" s="5"/>
      <c r="CL408" s="5"/>
      <c r="CM408" s="5"/>
      <c r="CN408" s="5"/>
      <c r="CO408" s="5"/>
      <c r="CP408" s="21"/>
      <c r="CQ408" s="21"/>
      <c r="CR408" s="21"/>
    </row>
    <row r="409" spans="1:96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200">
        <v>336.25620896463334</v>
      </c>
      <c r="CK409" s="5"/>
      <c r="CL409" s="5"/>
      <c r="CM409" s="5"/>
      <c r="CN409" s="5"/>
      <c r="CO409" s="5"/>
      <c r="CP409" s="21"/>
      <c r="CQ409" s="21"/>
      <c r="CR409" s="21"/>
    </row>
    <row r="410" spans="1:96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200">
        <v>408.86383387025853</v>
      </c>
      <c r="CK410" s="5"/>
      <c r="CL410" s="5"/>
      <c r="CM410" s="5"/>
      <c r="CN410" s="5"/>
      <c r="CO410" s="5"/>
      <c r="CP410" s="21"/>
      <c r="CQ410" s="21"/>
      <c r="CR410" s="21"/>
    </row>
    <row r="411" spans="1:96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200">
        <v>618.00677163540013</v>
      </c>
      <c r="CK411" s="5"/>
      <c r="CL411" s="5"/>
      <c r="CM411" s="5"/>
      <c r="CN411" s="5"/>
      <c r="CO411" s="5"/>
      <c r="CP411" s="21"/>
      <c r="CQ411" s="21"/>
      <c r="CR411" s="21"/>
    </row>
    <row r="412" spans="1:96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200">
        <v>496.37670643961991</v>
      </c>
      <c r="CK412" s="5"/>
      <c r="CL412" s="5"/>
      <c r="CM412" s="5"/>
      <c r="CN412" s="5"/>
      <c r="CO412" s="5"/>
      <c r="CP412" s="21"/>
      <c r="CQ412" s="21"/>
      <c r="CR412" s="21"/>
    </row>
    <row r="413" spans="1:96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200">
        <v>748.29622843670302</v>
      </c>
      <c r="CK413" s="5"/>
      <c r="CL413" s="5"/>
      <c r="CM413" s="5"/>
      <c r="CN413" s="5"/>
      <c r="CO413" s="5"/>
      <c r="CP413" s="21"/>
      <c r="CQ413" s="21"/>
      <c r="CR413" s="21"/>
    </row>
    <row r="414" spans="1:96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200">
        <v>703.69000353254728</v>
      </c>
      <c r="CK414" s="5"/>
      <c r="CL414" s="5"/>
      <c r="CM414" s="5"/>
      <c r="CN414" s="5"/>
      <c r="CO414" s="5"/>
      <c r="CP414" s="21"/>
      <c r="CQ414" s="21"/>
      <c r="CR414" s="21"/>
    </row>
    <row r="415" spans="1:96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200">
        <v>1112.7305045374192</v>
      </c>
      <c r="CK415" s="5"/>
      <c r="CL415" s="5"/>
      <c r="CM415" s="5"/>
      <c r="CN415" s="5"/>
      <c r="CO415" s="5"/>
      <c r="CP415" s="21"/>
      <c r="CQ415" s="21"/>
      <c r="CR415" s="21"/>
    </row>
    <row r="416" spans="1:96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200">
        <v>655.88728095818544</v>
      </c>
      <c r="CK416" s="5"/>
      <c r="CL416" s="5"/>
      <c r="CM416" s="5"/>
      <c r="CN416" s="5"/>
      <c r="CO416" s="5"/>
      <c r="CP416" s="21"/>
      <c r="CQ416" s="21"/>
      <c r="CR416" s="21"/>
    </row>
    <row r="417" spans="1:96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200">
        <v>463.35221618344207</v>
      </c>
      <c r="CK417" s="5"/>
      <c r="CL417" s="5"/>
      <c r="CM417" s="5"/>
      <c r="CN417" s="5"/>
      <c r="CO417" s="5"/>
      <c r="CP417" s="21"/>
      <c r="CQ417" s="21"/>
      <c r="CR417" s="21"/>
    </row>
    <row r="418" spans="1:96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200">
        <v>475.05352023920102</v>
      </c>
      <c r="CK418" s="5"/>
      <c r="CL418" s="5"/>
      <c r="CM418" s="5"/>
      <c r="CN418" s="5"/>
      <c r="CO418" s="5"/>
      <c r="CP418" s="21"/>
      <c r="CQ418" s="21"/>
      <c r="CR418" s="21"/>
    </row>
    <row r="419" spans="1:96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200">
        <v>410.1115512068846</v>
      </c>
      <c r="CK419" s="5"/>
      <c r="CL419" s="5"/>
      <c r="CM419" s="5"/>
      <c r="CN419" s="5"/>
      <c r="CO419" s="5"/>
      <c r="CP419" s="21"/>
      <c r="CQ419" s="21"/>
      <c r="CR419" s="21"/>
    </row>
    <row r="420" spans="1:96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200">
        <v>506.63713523773629</v>
      </c>
      <c r="CK420" s="5"/>
      <c r="CL420" s="5"/>
      <c r="CM420" s="5"/>
      <c r="CN420" s="5"/>
      <c r="CO420" s="5"/>
      <c r="CP420" s="21"/>
      <c r="CQ420" s="21"/>
      <c r="CR420" s="21"/>
    </row>
    <row r="421" spans="1:96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200">
        <v>436.51386198091808</v>
      </c>
      <c r="CK421" s="5"/>
      <c r="CL421" s="5"/>
      <c r="CM421" s="5"/>
      <c r="CN421" s="5"/>
      <c r="CO421" s="5"/>
      <c r="CP421" s="21"/>
      <c r="CQ421" s="21"/>
      <c r="CR421" s="21"/>
    </row>
    <row r="422" spans="1:96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200">
        <v>458.9733525793493</v>
      </c>
      <c r="CK422" s="5"/>
      <c r="CL422" s="5"/>
      <c r="CM422" s="5"/>
      <c r="CN422" s="5"/>
      <c r="CO422" s="5"/>
      <c r="CP422" s="21"/>
      <c r="CQ422" s="21"/>
      <c r="CR422" s="21"/>
    </row>
    <row r="423" spans="1:96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200">
        <v>534.90432056742202</v>
      </c>
      <c r="CK423" s="5"/>
      <c r="CL423" s="5"/>
      <c r="CM423" s="5"/>
      <c r="CN423" s="5"/>
      <c r="CO423" s="5"/>
      <c r="CP423" s="21"/>
      <c r="CQ423" s="21"/>
      <c r="CR423" s="21"/>
    </row>
    <row r="424" spans="1:96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200">
        <v>472.60622881104899</v>
      </c>
      <c r="CK424" s="5"/>
      <c r="CL424" s="5"/>
      <c r="CM424" s="5"/>
      <c r="CN424" s="5"/>
      <c r="CO424" s="5"/>
      <c r="CP424" s="21"/>
      <c r="CQ424" s="21"/>
      <c r="CR424" s="21"/>
    </row>
    <row r="425" spans="1:96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200">
        <v>600.36138865805822</v>
      </c>
      <c r="CK425" s="5"/>
      <c r="CL425" s="5"/>
      <c r="CM425" s="5"/>
      <c r="CN425" s="5"/>
      <c r="CO425" s="5"/>
      <c r="CP425" s="21"/>
      <c r="CQ425" s="21"/>
      <c r="CR425" s="21"/>
    </row>
    <row r="426" spans="1:96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200">
        <v>480.44967432977188</v>
      </c>
      <c r="CK426" s="5"/>
      <c r="CL426" s="5"/>
      <c r="CM426" s="5"/>
      <c r="CN426" s="5"/>
      <c r="CO426" s="5"/>
      <c r="CP426" s="21"/>
      <c r="CQ426" s="21"/>
      <c r="CR426" s="21"/>
    </row>
    <row r="427" spans="1:96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200">
        <v>893.58321224393592</v>
      </c>
      <c r="CK427" s="5"/>
      <c r="CL427" s="5"/>
      <c r="CM427" s="5"/>
      <c r="CN427" s="5"/>
      <c r="CO427" s="5"/>
      <c r="CP427" s="21"/>
      <c r="CQ427" s="21"/>
      <c r="CR427" s="21"/>
    </row>
    <row r="428" spans="1:96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200">
        <v>435.41154696299759</v>
      </c>
      <c r="CK428" s="5"/>
      <c r="CL428" s="5"/>
      <c r="CM428" s="5"/>
      <c r="CN428" s="5"/>
      <c r="CO428" s="5"/>
      <c r="CP428" s="21"/>
      <c r="CQ428" s="21"/>
      <c r="CR428" s="21"/>
    </row>
    <row r="429" spans="1:96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200">
        <v>408.5869721512978</v>
      </c>
      <c r="CK429" s="5"/>
      <c r="CL429" s="5"/>
      <c r="CM429" s="5"/>
      <c r="CN429" s="5"/>
      <c r="CO429" s="5"/>
      <c r="CP429" s="21"/>
      <c r="CQ429" s="21"/>
      <c r="CR429" s="21"/>
    </row>
    <row r="430" spans="1:96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200">
        <v>340.4567947359397</v>
      </c>
      <c r="CK430" s="5"/>
      <c r="CL430" s="5"/>
      <c r="CM430" s="5"/>
      <c r="CN430" s="5"/>
      <c r="CO430" s="5"/>
      <c r="CP430" s="21"/>
      <c r="CQ430" s="21"/>
      <c r="CR430" s="21"/>
    </row>
    <row r="431" spans="1:96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200">
        <v>641.69445083024164</v>
      </c>
      <c r="CK431" s="5"/>
      <c r="CL431" s="5"/>
      <c r="CM431" s="5"/>
      <c r="CN431" s="5"/>
      <c r="CO431" s="5"/>
      <c r="CP431" s="21"/>
      <c r="CQ431" s="21"/>
      <c r="CR431" s="21"/>
    </row>
    <row r="432" spans="1:96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200">
        <v>733.63751295300449</v>
      </c>
      <c r="CK432" s="5"/>
      <c r="CL432" s="5"/>
      <c r="CM432" s="5"/>
      <c r="CN432" s="5"/>
      <c r="CO432" s="5"/>
      <c r="CP432" s="21"/>
      <c r="CQ432" s="21"/>
      <c r="CR432" s="21"/>
    </row>
    <row r="433" spans="1:96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200">
        <v>946.14656034266659</v>
      </c>
      <c r="CK433" s="5"/>
      <c r="CL433" s="5"/>
      <c r="CM433" s="5"/>
      <c r="CN433" s="5"/>
      <c r="CO433" s="5"/>
      <c r="CP433" s="21"/>
      <c r="CQ433" s="21"/>
      <c r="CR433" s="21"/>
    </row>
    <row r="434" spans="1:96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200">
        <v>675.10783334592895</v>
      </c>
      <c r="CK434" s="5"/>
      <c r="CL434" s="5"/>
      <c r="CM434" s="5"/>
      <c r="CN434" s="5"/>
      <c r="CO434" s="5"/>
      <c r="CP434" s="21"/>
      <c r="CQ434" s="21"/>
      <c r="CR434" s="21"/>
    </row>
    <row r="435" spans="1:96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200">
        <v>371.87338478020121</v>
      </c>
      <c r="CK435" s="5"/>
      <c r="CL435" s="5"/>
      <c r="CM435" s="5"/>
      <c r="CN435" s="5"/>
      <c r="CO435" s="5"/>
      <c r="CP435" s="21"/>
      <c r="CQ435" s="21"/>
      <c r="CR435" s="21"/>
    </row>
    <row r="436" spans="1:96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200">
        <v>454.92013449292983</v>
      </c>
      <c r="CK436" s="5"/>
      <c r="CL436" s="5"/>
      <c r="CM436" s="5"/>
      <c r="CN436" s="5"/>
      <c r="CO436" s="5"/>
      <c r="CP436" s="21"/>
      <c r="CQ436" s="21"/>
      <c r="CR436" s="21"/>
    </row>
    <row r="437" spans="1:96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200">
        <v>756.42410266100933</v>
      </c>
      <c r="CK437" s="5"/>
      <c r="CL437" s="5"/>
      <c r="CM437" s="5"/>
      <c r="CN437" s="5"/>
      <c r="CO437" s="5"/>
      <c r="CP437" s="21"/>
      <c r="CQ437" s="21"/>
      <c r="CR437" s="21"/>
    </row>
    <row r="438" spans="1:96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200">
        <v>547.65395914074577</v>
      </c>
      <c r="CK438" s="5"/>
      <c r="CL438" s="5"/>
      <c r="CM438" s="5"/>
      <c r="CN438" s="5"/>
      <c r="CO438" s="5"/>
      <c r="CP438" s="21"/>
      <c r="CQ438" s="21"/>
      <c r="CR438" s="21"/>
    </row>
    <row r="439" spans="1:96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200">
        <v>846.99631818912383</v>
      </c>
      <c r="CK439" s="5"/>
      <c r="CL439" s="5"/>
      <c r="CM439" s="5"/>
      <c r="CN439" s="5"/>
      <c r="CO439" s="5"/>
      <c r="CP439" s="21"/>
      <c r="CQ439" s="21"/>
      <c r="CR439" s="21"/>
    </row>
    <row r="440" spans="1:96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200">
        <v>717.67723015173499</v>
      </c>
      <c r="CK440" s="5"/>
      <c r="CL440" s="5"/>
      <c r="CM440" s="5"/>
      <c r="CN440" s="5"/>
      <c r="CO440" s="5"/>
      <c r="CP440" s="21"/>
      <c r="CQ440" s="21"/>
      <c r="CR440" s="21"/>
    </row>
    <row r="441" spans="1:96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200">
        <v>1175.9015319447599</v>
      </c>
      <c r="CK441" s="5"/>
      <c r="CL441" s="5"/>
      <c r="CM441" s="5"/>
      <c r="CN441" s="5"/>
      <c r="CO441" s="5"/>
      <c r="CP441" s="21"/>
      <c r="CQ441" s="21"/>
      <c r="CR441" s="21"/>
    </row>
    <row r="442" spans="1:96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200">
        <v>664.72684021712769</v>
      </c>
      <c r="CK442" s="5"/>
      <c r="CL442" s="5"/>
      <c r="CM442" s="5"/>
      <c r="CN442" s="5"/>
      <c r="CO442" s="5"/>
      <c r="CP442" s="21"/>
      <c r="CQ442" s="21"/>
      <c r="CR442" s="21"/>
    </row>
    <row r="443" spans="1:96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200">
        <v>402.47217391490341</v>
      </c>
      <c r="CK443" s="5"/>
      <c r="CL443" s="5"/>
      <c r="CM443" s="5"/>
      <c r="CN443" s="5"/>
      <c r="CO443" s="5"/>
      <c r="CP443" s="21"/>
      <c r="CQ443" s="21"/>
      <c r="CR443" s="21"/>
    </row>
    <row r="444" spans="1:96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200">
        <v>437.61003399883373</v>
      </c>
      <c r="CK444" s="5"/>
      <c r="CL444" s="5"/>
      <c r="CM444" s="5"/>
      <c r="CN444" s="5"/>
      <c r="CO444" s="5"/>
      <c r="CP444" s="21"/>
      <c r="CQ444" s="21"/>
      <c r="CR444" s="21"/>
    </row>
    <row r="445" spans="1:96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200">
        <v>394.73449141794038</v>
      </c>
      <c r="CK445" s="5"/>
      <c r="CL445" s="5"/>
      <c r="CM445" s="5"/>
      <c r="CN445" s="5"/>
      <c r="CO445" s="5"/>
      <c r="CP445" s="21"/>
      <c r="CQ445" s="21"/>
      <c r="CR445" s="21"/>
    </row>
    <row r="446" spans="1:96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200">
        <v>490.44394266644582</v>
      </c>
      <c r="CK446" s="5"/>
      <c r="CL446" s="5"/>
      <c r="CM446" s="5"/>
      <c r="CN446" s="5"/>
      <c r="CO446" s="5"/>
      <c r="CP446" s="21"/>
      <c r="CQ446" s="21"/>
      <c r="CR446" s="21"/>
    </row>
    <row r="447" spans="1:96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200">
        <v>421.56633477682198</v>
      </c>
      <c r="CK447" s="5"/>
      <c r="CL447" s="5"/>
      <c r="CM447" s="5"/>
      <c r="CN447" s="5"/>
      <c r="CO447" s="5"/>
      <c r="CP447" s="21"/>
      <c r="CQ447" s="21"/>
      <c r="CR447" s="21"/>
    </row>
    <row r="448" spans="1:96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200">
        <v>447.64979567984386</v>
      </c>
      <c r="CK448" s="5"/>
      <c r="CL448" s="5"/>
      <c r="CM448" s="5"/>
      <c r="CN448" s="5"/>
      <c r="CO448" s="5"/>
      <c r="CP448" s="21"/>
      <c r="CQ448" s="21"/>
      <c r="CR448" s="21"/>
    </row>
    <row r="449" spans="1:96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200">
        <v>499.82877394436588</v>
      </c>
      <c r="CK449" s="5"/>
      <c r="CL449" s="5"/>
      <c r="CM449" s="5"/>
      <c r="CN449" s="5"/>
      <c r="CO449" s="5"/>
      <c r="CP449" s="21"/>
      <c r="CQ449" s="21"/>
      <c r="CR449" s="21"/>
    </row>
    <row r="450" spans="1:96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200">
        <v>466.14266918484503</v>
      </c>
      <c r="CK450" s="5"/>
      <c r="CL450" s="5"/>
      <c r="CM450" s="5"/>
      <c r="CN450" s="5"/>
      <c r="CO450" s="5"/>
      <c r="CP450" s="21"/>
      <c r="CQ450" s="21"/>
      <c r="CR450" s="21"/>
    </row>
    <row r="451" spans="1:96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200">
        <v>353.66808803859658</v>
      </c>
      <c r="CK451" s="5"/>
      <c r="CL451" s="5"/>
      <c r="CM451" s="5"/>
      <c r="CN451" s="5"/>
      <c r="CO451" s="5"/>
      <c r="CP451" s="21"/>
      <c r="CQ451" s="21"/>
      <c r="CR451" s="21"/>
    </row>
    <row r="452" spans="1:96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200">
        <v>485.45783069025134</v>
      </c>
      <c r="CK452" s="5"/>
      <c r="CL452" s="5"/>
      <c r="CM452" s="5"/>
      <c r="CN452" s="5"/>
      <c r="CO452" s="5"/>
      <c r="CP452" s="21"/>
      <c r="CQ452" s="21"/>
      <c r="CR452" s="21"/>
    </row>
    <row r="453" spans="1:96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200">
        <v>622.69083161937306</v>
      </c>
      <c r="CK453" s="5"/>
      <c r="CL453" s="5"/>
      <c r="CM453" s="5"/>
      <c r="CN453" s="5"/>
      <c r="CO453" s="5"/>
      <c r="CP453" s="21"/>
      <c r="CQ453" s="21"/>
      <c r="CR453" s="21"/>
    </row>
    <row r="454" spans="1:96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200">
        <v>336.11467817780454</v>
      </c>
      <c r="CK454" s="5"/>
      <c r="CL454" s="5"/>
      <c r="CM454" s="5"/>
      <c r="CN454" s="5"/>
      <c r="CO454" s="5"/>
      <c r="CP454" s="21"/>
      <c r="CQ454" s="21"/>
      <c r="CR454" s="21"/>
    </row>
    <row r="455" spans="1:96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200">
        <v>383.68068345958744</v>
      </c>
      <c r="CK455" s="5"/>
      <c r="CL455" s="5"/>
      <c r="CM455" s="5"/>
      <c r="CN455" s="5"/>
      <c r="CO455" s="5"/>
      <c r="CP455" s="21"/>
      <c r="CQ455" s="21"/>
      <c r="CR455" s="21"/>
    </row>
    <row r="456" spans="1:96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200">
        <v>300.03424134156916</v>
      </c>
      <c r="CK456" s="5"/>
      <c r="CL456" s="5"/>
      <c r="CM456" s="5"/>
      <c r="CN456" s="5"/>
      <c r="CO456" s="5"/>
      <c r="CP456" s="21"/>
      <c r="CQ456" s="21"/>
      <c r="CR456" s="21"/>
    </row>
    <row r="457" spans="1:96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200">
        <v>490.21128652604926</v>
      </c>
      <c r="CK457" s="5"/>
      <c r="CL457" s="5"/>
      <c r="CM457" s="5"/>
      <c r="CN457" s="5"/>
      <c r="CO457" s="5"/>
      <c r="CP457" s="21"/>
      <c r="CQ457" s="21"/>
      <c r="CR457" s="21"/>
    </row>
    <row r="458" spans="1:96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200">
        <v>498.06461648059519</v>
      </c>
      <c r="CK458" s="5"/>
      <c r="CL458" s="5"/>
      <c r="CM458" s="5"/>
      <c r="CN458" s="5"/>
      <c r="CO458" s="5"/>
      <c r="CP458" s="21"/>
      <c r="CQ458" s="21"/>
      <c r="CR458" s="21"/>
    </row>
    <row r="459" spans="1:96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200">
        <v>682.22226816162663</v>
      </c>
      <c r="CK459" s="5"/>
      <c r="CL459" s="5"/>
      <c r="CM459" s="5"/>
      <c r="CN459" s="5"/>
      <c r="CO459" s="5"/>
      <c r="CP459" s="21"/>
      <c r="CQ459" s="21"/>
      <c r="CR459" s="21"/>
    </row>
    <row r="460" spans="1:96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200">
        <v>528.15155936186625</v>
      </c>
      <c r="CK460" s="5"/>
      <c r="CL460" s="5"/>
      <c r="CM460" s="5"/>
      <c r="CN460" s="5"/>
      <c r="CO460" s="5"/>
      <c r="CP460" s="21"/>
      <c r="CQ460" s="21"/>
      <c r="CR460" s="21"/>
    </row>
    <row r="461" spans="1:96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200">
        <v>336.09442345223249</v>
      </c>
      <c r="CK461" s="5"/>
      <c r="CL461" s="5"/>
      <c r="CM461" s="5"/>
      <c r="CN461" s="5"/>
      <c r="CO461" s="5"/>
      <c r="CP461" s="21"/>
      <c r="CQ461" s="21"/>
      <c r="CR461" s="21"/>
    </row>
    <row r="462" spans="1:96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200">
        <v>378.38470892695779</v>
      </c>
      <c r="CK462" s="5"/>
      <c r="CL462" s="5"/>
      <c r="CM462" s="5"/>
      <c r="CN462" s="5"/>
      <c r="CO462" s="5"/>
      <c r="CP462" s="21"/>
      <c r="CQ462" s="21"/>
      <c r="CR462" s="21"/>
    </row>
    <row r="463" spans="1:96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200">
        <v>555.05393627185788</v>
      </c>
      <c r="CK463" s="5"/>
      <c r="CL463" s="5"/>
      <c r="CM463" s="5"/>
      <c r="CN463" s="5"/>
      <c r="CO463" s="5"/>
      <c r="CP463" s="21"/>
      <c r="CQ463" s="21"/>
      <c r="CR463" s="21"/>
    </row>
    <row r="464" spans="1:96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200">
        <v>388.59355689728926</v>
      </c>
      <c r="CK464" s="5"/>
      <c r="CL464" s="5"/>
      <c r="CM464" s="5"/>
      <c r="CN464" s="5"/>
      <c r="CO464" s="5"/>
      <c r="CP464" s="21"/>
      <c r="CQ464" s="21"/>
      <c r="CR464" s="21"/>
    </row>
    <row r="465" spans="1:96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200">
        <v>743.23352414240321</v>
      </c>
      <c r="CK465" s="5"/>
      <c r="CL465" s="5"/>
      <c r="CM465" s="5"/>
      <c r="CN465" s="5"/>
      <c r="CO465" s="5"/>
      <c r="CP465" s="21"/>
      <c r="CQ465" s="21"/>
      <c r="CR465" s="21"/>
    </row>
    <row r="466" spans="1:96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200">
        <v>634.51516657395791</v>
      </c>
      <c r="CK466" s="5"/>
      <c r="CL466" s="5"/>
      <c r="CM466" s="5"/>
      <c r="CN466" s="5"/>
      <c r="CO466" s="5"/>
      <c r="CP466" s="21"/>
      <c r="CQ466" s="21"/>
      <c r="CR466" s="21"/>
    </row>
    <row r="467" spans="1:96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200">
        <v>787.95095236530335</v>
      </c>
      <c r="CK467" s="5"/>
      <c r="CL467" s="5"/>
      <c r="CM467" s="5"/>
      <c r="CN467" s="5"/>
      <c r="CO467" s="5"/>
      <c r="CP467" s="21"/>
      <c r="CQ467" s="21"/>
      <c r="CR467" s="21"/>
    </row>
    <row r="468" spans="1:96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200">
        <v>622.70378003867233</v>
      </c>
      <c r="CK468" s="5"/>
      <c r="CL468" s="5"/>
      <c r="CM468" s="5"/>
      <c r="CN468" s="5"/>
      <c r="CO468" s="5"/>
      <c r="CP468" s="21"/>
      <c r="CQ468" s="21"/>
      <c r="CR468" s="21"/>
    </row>
    <row r="469" spans="1:96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200">
        <v>190.81117679232085</v>
      </c>
      <c r="CK469" s="5"/>
      <c r="CL469" s="5"/>
      <c r="CM469" s="5"/>
      <c r="CN469" s="5"/>
      <c r="CO469" s="5"/>
      <c r="CP469" s="21"/>
      <c r="CQ469" s="21"/>
      <c r="CR469" s="21"/>
    </row>
    <row r="470" spans="1:96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201" t="s">
        <v>581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E8" sqref="E8"/>
    </sheetView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4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Index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Index (1st quarter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Source: Transaction price indexes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Transaction price and building land indexes for private property</v>
      </c>
      <c r="B12" s="16" t="s">
        <v>4005</v>
      </c>
      <c r="C12" s="18" t="s">
        <v>4006</v>
      </c>
      <c r="D12" s="18" t="s">
        <v>4007</v>
      </c>
      <c r="E12" s="18" t="s">
        <v>4008</v>
      </c>
    </row>
    <row r="13" spans="1:5" x14ac:dyDescent="0.2">
      <c r="A13" s="14" t="str">
        <f t="shared" ref="A13:A44" si="0">IF(B$3=1,B13,IF(B$3=2,C13,IF(B$3=3,D13,IF(B$3=4,E13,B13))))</f>
        <v>(new construction)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Data as of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Method: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Hedonic transaction price indexes based on the indirect method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(quarterly estimation) with variable hedonic prices.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Indexation of weighted and aggregated values of constant-quality properties.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The nationwide and regional (FPRE regions) indexes are not smoothed.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Aggregates: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Switzerland, FPRE regions, Cantons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Region:</v>
      </c>
      <c r="B22" s="18" t="s">
        <v>3966</v>
      </c>
      <c r="C22" s="18" t="s">
        <v>3995</v>
      </c>
      <c r="D22" s="17" t="s">
        <v>3996</v>
      </c>
      <c r="E22" s="17" t="s">
        <v>3966</v>
      </c>
      <c r="F22" s="2" t="s">
        <v>3997</v>
      </c>
    </row>
    <row r="23" spans="1:6" x14ac:dyDescent="0.2">
      <c r="A23" s="14" t="str">
        <f t="shared" si="0"/>
        <v>Canton:</v>
      </c>
      <c r="B23" s="18" t="s">
        <v>3998</v>
      </c>
      <c r="C23" s="18" t="s">
        <v>3999</v>
      </c>
      <c r="D23" s="17" t="s">
        <v>4000</v>
      </c>
      <c r="E23" s="17" t="s">
        <v>3999</v>
      </c>
    </row>
    <row r="24" spans="1:6" x14ac:dyDescent="0.2">
      <c r="A24" s="14" t="str">
        <f t="shared" si="0"/>
        <v>(additional aggregates are available on request).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Transaction volumes are used for the weighted aggregation.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Segments: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 xml:space="preserve">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Lower: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>New construction, average standard, average micro-location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CON: 75m2 main floor area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SFH: semi-detached, 350m2 land surface,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Average: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>New construction, average standard, good micro-location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>CON: 115m2 main floor area SIA 416.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>SFH: detached, 500m2 land surface, 710m3 SIA 416.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Upper: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>New construction, luxurious standard, best micro-location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CON: 180m2 main floor area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>SFH: detached, 900m2 land surface, 1'250m3 SIA 416.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References: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 xml:space="preserve">Transaction price indexes for real estate: methodological overview. 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Literature references can be found in the appendix of the methodological overview.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Index overview (new construction)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Total index: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Condominiums (weighted aggregation of the three CON market segments)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Single family houses (weighted aggregation of the three SFH market segments)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Private properties (weighted aggregation of all market segments)</v>
      </c>
      <c r="B48" s="18" t="s">
        <v>3685</v>
      </c>
      <c r="C48" s="18" t="s">
        <v>3699</v>
      </c>
      <c r="D48" s="18" t="s">
        <v>3863</v>
      </c>
      <c r="E48" s="18" t="s">
        <v>3700</v>
      </c>
    </row>
    <row r="49" spans="1:5" x14ac:dyDescent="0.2">
      <c r="A49" s="14" t="str">
        <f t="shared" si="1"/>
        <v>Building land MFH: 8 CON, utilisation factor: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Annual comparison</v>
      </c>
      <c r="B50" s="18" t="s">
        <v>3943</v>
      </c>
      <c r="C50" s="18" t="s">
        <v>3953</v>
      </c>
      <c r="D50" s="18" t="s">
        <v>3956</v>
      </c>
      <c r="E50" s="18" t="s">
        <v>3951</v>
      </c>
    </row>
    <row r="51" spans="1:5" x14ac:dyDescent="0.2">
      <c r="A51" s="14" t="str">
        <f t="shared" si="1"/>
        <v>5-year comparison</v>
      </c>
      <c r="B51" s="18" t="s">
        <v>3944</v>
      </c>
      <c r="C51" s="18" t="s">
        <v>3954</v>
      </c>
      <c r="D51" s="18" t="s">
        <v>3955</v>
      </c>
      <c r="E51" s="18" t="s">
        <v>3952</v>
      </c>
    </row>
    <row r="52" spans="1:5" x14ac:dyDescent="0.2">
      <c r="A52" s="14" t="str">
        <f t="shared" si="1"/>
        <v>Key figures</v>
      </c>
      <c r="B52" s="18" t="s">
        <v>3957</v>
      </c>
      <c r="C52" s="18" t="s">
        <v>3958</v>
      </c>
      <c r="D52" s="18" t="s">
        <v>3959</v>
      </c>
      <c r="E52" s="18" t="s">
        <v>3960</v>
      </c>
    </row>
    <row r="53" spans="1:5" x14ac:dyDescent="0.2">
      <c r="A53" s="14" t="str">
        <f t="shared" si="1"/>
        <v>Index:</v>
      </c>
      <c r="B53" s="18" t="s">
        <v>3961</v>
      </c>
      <c r="C53" s="18" t="s">
        <v>3962</v>
      </c>
      <c r="D53" s="18" t="s">
        <v>3962</v>
      </c>
      <c r="E53" s="18" t="s">
        <v>3961</v>
      </c>
    </row>
    <row r="54" spans="1:5" x14ac:dyDescent="0.2">
      <c r="A54" s="14" t="str">
        <f t="shared" si="1"/>
        <v>Language:</v>
      </c>
      <c r="B54" s="36" t="s">
        <v>3942</v>
      </c>
      <c r="C54" s="36" t="s">
        <v>3963</v>
      </c>
      <c r="D54" s="36" t="s">
        <v>3964</v>
      </c>
      <c r="E54" s="36" t="s">
        <v>3965</v>
      </c>
    </row>
    <row r="55" spans="1:5" x14ac:dyDescent="0.2">
      <c r="A55" s="149" t="str">
        <f t="shared" si="1"/>
        <v>Print</v>
      </c>
      <c r="B55" s="36" t="s">
        <v>3990</v>
      </c>
      <c r="C55" s="36" t="s">
        <v>3991</v>
      </c>
      <c r="D55" s="36" t="s">
        <v>3992</v>
      </c>
      <c r="E55" s="36" t="s">
        <v>3993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Index series Switzerland (new construction)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Index series Switzerland (average 1985 = 100, annual series)</v>
      </c>
      <c r="B60" s="16" t="s">
        <v>3941</v>
      </c>
      <c r="C60" s="16" t="s">
        <v>3950</v>
      </c>
      <c r="D60" s="17" t="s">
        <v>3949</v>
      </c>
      <c r="E60" s="17" t="s">
        <v>3945</v>
      </c>
    </row>
    <row r="61" spans="1:5" x14ac:dyDescent="0.2">
      <c r="A61" s="14" t="str">
        <f t="shared" si="2"/>
        <v>Index series Switzerland (1st quarter 2000 = 100, quarterly series)</v>
      </c>
      <c r="B61" s="16" t="s">
        <v>3940</v>
      </c>
      <c r="C61" s="16" t="s">
        <v>3947</v>
      </c>
      <c r="D61" s="17" t="s">
        <v>3948</v>
      </c>
      <c r="E61" s="17" t="s">
        <v>3946</v>
      </c>
    </row>
    <row r="62" spans="1:5" x14ac:dyDescent="0.2">
      <c r="A62" s="14" t="str">
        <f t="shared" si="2"/>
        <v>Switzerland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Market segment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lower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average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upper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CON (low)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CON (av)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CON (up)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SFH (low)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SFH (av)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SFH (up)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CON (global)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SFH (global)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CON global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SFH global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Land CON global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Land SFH global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Private properties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Land CON (low)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Land CON (av)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Land CON (up)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Land SFH (low)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Land SFH (av)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Land SFH (up)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Land CON (global)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Land SFH (global)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Land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Land CON global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Land SFH global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Land for private properties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grey/italic: not smoothed series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>Indexes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(new construction)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(average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(1st quarter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FPRE regions</v>
      </c>
      <c r="B101" s="16" t="s">
        <v>506</v>
      </c>
      <c r="C101" s="16" t="s">
        <v>507</v>
      </c>
      <c r="D101" s="17" t="s">
        <v>3926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CON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SFH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(low)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(av)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Smoothed series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ss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Not smoothed series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Smoothing: gliding and centred mean during three quarters. The most actual data point is provisional.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*Comparison with the previous quarter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**Comparison with the prior-year quarter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The annual series from 1985 can be found in the lower part of this page.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by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Revised indexes, revision of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year</v>
      </c>
      <c r="B122" s="18" t="s">
        <v>3876</v>
      </c>
      <c r="C122" s="18" t="s">
        <v>3877</v>
      </c>
      <c r="D122" s="18" t="s">
        <v>3878</v>
      </c>
      <c r="E122" s="18" t="s">
        <v>3879</v>
      </c>
    </row>
    <row r="123" spans="1:5" x14ac:dyDescent="0.2">
      <c r="A123" s="14" t="str">
        <f t="shared" si="6"/>
        <v>3 years</v>
      </c>
      <c r="B123" s="18" t="s">
        <v>3880</v>
      </c>
      <c r="C123" s="18" t="s">
        <v>3881</v>
      </c>
      <c r="D123" s="18" t="s">
        <v>3882</v>
      </c>
      <c r="E123" s="18" t="s">
        <v>3883</v>
      </c>
    </row>
    <row r="124" spans="1:5" x14ac:dyDescent="0.2">
      <c r="A124" s="14" t="str">
        <f t="shared" si="6"/>
        <v>5 years</v>
      </c>
      <c r="B124" s="18" t="s">
        <v>3884</v>
      </c>
      <c r="C124" s="18" t="s">
        <v>3885</v>
      </c>
      <c r="D124" s="18" t="s">
        <v>3886</v>
      </c>
      <c r="E124" s="18" t="s">
        <v>3887</v>
      </c>
    </row>
    <row r="125" spans="1:5" x14ac:dyDescent="0.2">
      <c r="A125" s="14" t="str">
        <f t="shared" si="6"/>
        <v>MS regions</v>
      </c>
      <c r="B125" s="18" t="s">
        <v>3654</v>
      </c>
      <c r="C125" s="18" t="s">
        <v>3913</v>
      </c>
      <c r="D125" s="18" t="s">
        <v>3914</v>
      </c>
      <c r="E125" s="18" t="s">
        <v>3915</v>
      </c>
    </row>
    <row r="126" spans="1:5" x14ac:dyDescent="0.2">
      <c r="A126" s="14" t="str">
        <f t="shared" si="6"/>
        <v>Growth rate of short and long duration</v>
      </c>
      <c r="B126" s="18" t="s">
        <v>3916</v>
      </c>
      <c r="C126" s="18" t="s">
        <v>3917</v>
      </c>
      <c r="D126" s="18" t="s">
        <v>3918</v>
      </c>
      <c r="E126" s="18" t="s">
        <v>3919</v>
      </c>
    </row>
    <row r="127" spans="1:5" x14ac:dyDescent="0.2">
      <c r="A127" s="14" t="str">
        <f t="shared" si="6"/>
        <v>Cantons</v>
      </c>
      <c r="B127" s="18" t="s">
        <v>219</v>
      </c>
      <c r="C127" s="18" t="s">
        <v>3920</v>
      </c>
      <c r="D127" s="18" t="s">
        <v>3921</v>
      </c>
      <c r="E127" s="18" t="s">
        <v>3920</v>
      </c>
    </row>
    <row r="128" spans="1:5" x14ac:dyDescent="0.2">
      <c r="A128" s="14" t="str">
        <f t="shared" ref="A128:A138" si="7">IF(B$3=1,B128,IF(B$3=2,C128,IF(B$3=3,D128,IF(B$3=4,E128,B128))))</f>
        <v>Growth rate</v>
      </c>
      <c r="B128" s="18" t="s">
        <v>3922</v>
      </c>
      <c r="C128" s="18" t="s">
        <v>3923</v>
      </c>
      <c r="D128" s="18" t="s">
        <v>3924</v>
      </c>
      <c r="E128" s="18" t="s">
        <v>3925</v>
      </c>
    </row>
    <row r="129" spans="1:5" x14ac:dyDescent="0.2">
      <c r="A129" s="14" t="str">
        <f t="shared" si="7"/>
        <v>SFH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CON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Land SFH</v>
      </c>
      <c r="B131" s="18" t="s">
        <v>3853</v>
      </c>
      <c r="C131" s="18" t="s">
        <v>3854</v>
      </c>
      <c r="D131" s="18" t="s">
        <v>3855</v>
      </c>
      <c r="E131" s="18" t="s">
        <v>3856</v>
      </c>
    </row>
    <row r="132" spans="1:5" x14ac:dyDescent="0.2">
      <c r="A132" s="14" t="str">
        <f t="shared" si="7"/>
        <v>Land CON</v>
      </c>
      <c r="B132" s="18" t="s">
        <v>3857</v>
      </c>
      <c r="C132" s="18" t="s">
        <v>3858</v>
      </c>
      <c r="D132" s="18" t="s">
        <v>3859</v>
      </c>
      <c r="E132" s="18" t="s">
        <v>3860</v>
      </c>
    </row>
    <row r="133" spans="1:5" x14ac:dyDescent="0.2">
      <c r="A133" s="14" t="str">
        <f t="shared" si="7"/>
        <v>lower market segment</v>
      </c>
      <c r="B133" s="18" t="s">
        <v>3864</v>
      </c>
      <c r="C133" s="18" t="s">
        <v>3867</v>
      </c>
      <c r="D133" s="18" t="s">
        <v>3870</v>
      </c>
      <c r="E133" s="18" t="s">
        <v>3873</v>
      </c>
    </row>
    <row r="134" spans="1:5" x14ac:dyDescent="0.2">
      <c r="A134" s="14" t="str">
        <f t="shared" si="7"/>
        <v>average market segment</v>
      </c>
      <c r="B134" s="18" t="s">
        <v>3865</v>
      </c>
      <c r="C134" s="18" t="s">
        <v>3868</v>
      </c>
      <c r="D134" s="18" t="s">
        <v>3871</v>
      </c>
      <c r="E134" s="18" t="s">
        <v>3874</v>
      </c>
    </row>
    <row r="135" spans="1:5" x14ac:dyDescent="0.2">
      <c r="A135" s="14" t="str">
        <f t="shared" si="7"/>
        <v>upper market segment</v>
      </c>
      <c r="B135" s="18" t="s">
        <v>3866</v>
      </c>
      <c r="C135" s="18" t="s">
        <v>3869</v>
      </c>
      <c r="D135" s="18" t="s">
        <v>3872</v>
      </c>
      <c r="E135" s="18" t="s">
        <v>3875</v>
      </c>
    </row>
    <row r="136" spans="1:5" x14ac:dyDescent="0.2">
      <c r="A136" s="14">
        <f t="shared" si="7"/>
        <v>0</v>
      </c>
      <c r="B136" s="18" t="s">
        <v>3852</v>
      </c>
      <c r="C136" s="18" t="s">
        <v>3861</v>
      </c>
      <c r="D136" s="18" t="s">
        <v>3862</v>
      </c>
      <c r="E136" s="18"/>
    </row>
    <row r="137" spans="1:5" x14ac:dyDescent="0.2">
      <c r="A137" s="14" t="str">
        <f t="shared" si="7"/>
        <v>4th quarter 2018</v>
      </c>
      <c r="B137" s="18" t="s">
        <v>3933</v>
      </c>
      <c r="C137" s="18" t="s">
        <v>3934</v>
      </c>
      <c r="D137" s="17" t="s">
        <v>3935</v>
      </c>
      <c r="E137" s="18" t="s">
        <v>3936</v>
      </c>
    </row>
    <row r="138" spans="1:5" x14ac:dyDescent="0.2">
      <c r="A138" s="14" t="str">
        <f t="shared" si="7"/>
        <v>Rates of change</v>
      </c>
      <c r="B138" s="18" t="s">
        <v>4001</v>
      </c>
      <c r="C138" s="189" t="s">
        <v>4002</v>
      </c>
      <c r="D138" s="189" t="s">
        <v>4003</v>
      </c>
      <c r="E138" s="189" t="s">
        <v>4004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2020-07-09T14:28:16Z</cp:lastPrinted>
  <dcterms:created xsi:type="dcterms:W3CDTF">2006-10-30T16:36:00Z</dcterms:created>
  <dcterms:modified xsi:type="dcterms:W3CDTF">2020-10-16T08:58:55Z</dcterms:modified>
</cp:coreProperties>
</file>