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\Desktop\tpi\"/>
    </mc:Choice>
  </mc:AlternateContent>
  <xr:revisionPtr revIDLastSave="0" documentId="13_ncr:1_{47475C31-ECDE-4390-9B49-BDCE09F160E2}" xr6:coauthVersionLast="47" xr6:coauthVersionMax="47" xr10:uidLastSave="{00000000-0000-0000-0000-000000000000}"/>
  <bookViews>
    <workbookView xWindow="3828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fpre_reg_dat!$A$1:$DB$328</definedName>
    <definedName name="_xlnm._FilterDatabase" localSheetId="9" hidden="1">hi!$A$308:$C$1796</definedName>
    <definedName name="_xlnm._FilterDatabase" localSheetId="6" hidden="1">kt_dat!$A$1:$CR$707</definedName>
    <definedName name="_xlnm._FilterDatabase" localSheetId="7" hidden="1">kt_dat_gg!$A$1:$CV$470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63" l="1"/>
  <c r="C146" i="63"/>
  <c r="B144" i="63"/>
  <c r="C146" i="58"/>
  <c r="C145" i="58"/>
  <c r="B143" i="58"/>
  <c r="C146" i="62"/>
  <c r="C39" i="62" s="1"/>
  <c r="C145" i="62"/>
  <c r="C38" i="62" s="1"/>
  <c r="B143" i="62"/>
  <c r="N96" i="63" l="1"/>
  <c r="N95" i="63"/>
  <c r="M95" i="58"/>
  <c r="M94" i="58"/>
  <c r="M95" i="62"/>
  <c r="M94" i="62"/>
  <c r="C39" i="63" l="1"/>
  <c r="C38" i="63"/>
  <c r="C39" i="58"/>
  <c r="C38" i="58"/>
  <c r="E52" i="62" l="1"/>
  <c r="E143" i="62" s="1"/>
  <c r="G52" i="62"/>
  <c r="G143" i="62" s="1"/>
  <c r="I52" i="62"/>
  <c r="I143" i="62" s="1"/>
  <c r="K52" i="62"/>
  <c r="K143" i="62" s="1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44" i="63" s="1"/>
  <c r="I52" i="63"/>
  <c r="J144" i="63" s="1"/>
  <c r="G52" i="63"/>
  <c r="H144" i="63" s="1"/>
  <c r="E52" i="63"/>
  <c r="F144" i="63" s="1"/>
  <c r="K52" i="58"/>
  <c r="K143" i="58" s="1"/>
  <c r="I52" i="58"/>
  <c r="I143" i="58" s="1"/>
  <c r="G52" i="58"/>
  <c r="G143" i="58" s="1"/>
  <c r="E52" i="58"/>
  <c r="E143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A2" i="56"/>
  <c r="B35" i="45"/>
  <c r="B34" i="45"/>
  <c r="C13" i="63" s="1"/>
  <c r="M13" i="63" s="1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G77" i="45" s="1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D76" i="45" s="1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B60" i="63"/>
  <c r="C54" i="58"/>
  <c r="M54" i="58" s="1"/>
  <c r="A54" i="46"/>
  <c r="A53" i="46"/>
  <c r="A51" i="46"/>
  <c r="A52" i="46"/>
  <c r="A137" i="46"/>
  <c r="A50" i="46"/>
  <c r="D296" i="45"/>
  <c r="C54" i="62"/>
  <c r="M54" i="62" s="1"/>
  <c r="M13" i="62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A122" i="46"/>
  <c r="A124" i="46"/>
  <c r="A123" i="46"/>
  <c r="A37" i="46"/>
  <c r="G34" i="1" s="1"/>
  <c r="A101" i="46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A43" i="46"/>
  <c r="F46" i="1"/>
  <c r="D61" i="45"/>
  <c r="A49" i="46"/>
  <c r="A134" i="46"/>
  <c r="B42" i="45" s="1"/>
  <c r="A131" i="46"/>
  <c r="B52" i="45" s="1"/>
  <c r="A135" i="46"/>
  <c r="A133" i="46"/>
  <c r="A132" i="46"/>
  <c r="A130" i="46"/>
  <c r="B55" i="45" s="1"/>
  <c r="A129" i="46"/>
  <c r="A136" i="46"/>
  <c r="B49" i="45" s="1"/>
  <c r="A16" i="46"/>
  <c r="E15" i="1" s="1"/>
  <c r="A116" i="46"/>
  <c r="A27" i="46"/>
  <c r="C25" i="1" s="1"/>
  <c r="A19" i="46"/>
  <c r="E18" i="1" s="1"/>
  <c r="A40" i="46"/>
  <c r="C43" i="1" s="1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C33" i="63" s="1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A42" i="46"/>
  <c r="F44" i="1" s="1"/>
  <c r="A99" i="46"/>
  <c r="A18" i="46"/>
  <c r="E17" i="1" s="1"/>
  <c r="A15" i="46"/>
  <c r="A63" i="46"/>
  <c r="E36" i="63" s="1"/>
  <c r="O3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L35" i="45" s="1"/>
  <c r="A104" i="46"/>
  <c r="A75" i="46"/>
  <c r="A48" i="46"/>
  <c r="E41" i="1" s="1"/>
  <c r="A82" i="46"/>
  <c r="L37" i="45"/>
  <c r="F77" i="45"/>
  <c r="G37" i="1"/>
  <c r="G32" i="1"/>
  <c r="G27" i="1"/>
  <c r="C55" i="63"/>
  <c r="C149" i="63"/>
  <c r="F6" i="63"/>
  <c r="F7" i="58"/>
  <c r="M33" i="63"/>
  <c r="C148" i="58"/>
  <c r="C41" i="58" s="1"/>
  <c r="C33" i="58"/>
  <c r="E55" i="58"/>
  <c r="O55" i="58" s="1"/>
  <c r="O36" i="58" s="1"/>
  <c r="F7" i="62"/>
  <c r="F6" i="58"/>
  <c r="M53" i="62"/>
  <c r="M11" i="62"/>
  <c r="C11" i="62"/>
  <c r="C53" i="62"/>
  <c r="C13" i="1"/>
  <c r="C15" i="1"/>
  <c r="M96" i="62"/>
  <c r="C148" i="62" s="1"/>
  <c r="C41" i="62" s="1"/>
  <c r="C33" i="62"/>
  <c r="G308" i="45"/>
  <c r="B41" i="45"/>
  <c r="B43" i="45"/>
  <c r="O38" i="45"/>
  <c r="M34" i="45"/>
  <c r="I51" i="58" s="1"/>
  <c r="L308" i="45"/>
  <c r="Q34" i="45"/>
  <c r="H56" i="58" s="1"/>
  <c r="R56" i="58" s="1"/>
  <c r="S37" i="58" s="1"/>
  <c r="C12" i="50"/>
  <c r="B57" i="45"/>
  <c r="B44" i="45"/>
  <c r="B56" i="45"/>
  <c r="B45" i="45"/>
  <c r="Q35" i="45"/>
  <c r="Q37" i="45"/>
  <c r="P34" i="45"/>
  <c r="P35" i="45"/>
  <c r="P37" i="45"/>
  <c r="I51" i="63"/>
  <c r="H51" i="63" s="1"/>
  <c r="I51" i="62"/>
  <c r="C11" i="63" l="1"/>
  <c r="C53" i="63"/>
  <c r="F3" i="1"/>
  <c r="F152" i="58"/>
  <c r="H3" i="50"/>
  <c r="C11" i="1"/>
  <c r="F3" i="63"/>
  <c r="F45" i="62"/>
  <c r="F153" i="63"/>
  <c r="F51" i="1"/>
  <c r="H46" i="50"/>
  <c r="F152" i="62"/>
  <c r="F3" i="62"/>
  <c r="F45" i="58"/>
  <c r="F3" i="58"/>
  <c r="F45" i="63"/>
  <c r="B50" i="45"/>
  <c r="O35" i="45"/>
  <c r="O37" i="45"/>
  <c r="L36" i="45"/>
  <c r="B54" i="45"/>
  <c r="B51" i="45"/>
  <c r="R35" i="45"/>
  <c r="B48" i="45"/>
  <c r="C13" i="62"/>
  <c r="M33" i="58"/>
  <c r="F60" i="63"/>
  <c r="C150" i="63"/>
  <c r="C41" i="63" s="1"/>
  <c r="E56" i="63"/>
  <c r="O56" i="63" s="1"/>
  <c r="N97" i="63"/>
  <c r="B47" i="45"/>
  <c r="M36" i="45"/>
  <c r="R34" i="45"/>
  <c r="J14" i="50"/>
  <c r="C13" i="58"/>
  <c r="M33" i="62"/>
  <c r="B46" i="45"/>
  <c r="R38" i="45"/>
  <c r="E55" i="62"/>
  <c r="E36" i="62" s="1"/>
  <c r="M41" i="62"/>
  <c r="M96" i="58"/>
  <c r="M13" i="58"/>
  <c r="F61" i="45"/>
  <c r="H59" i="63"/>
  <c r="K226" i="45"/>
  <c r="L226" i="45" s="1"/>
  <c r="M226" i="45" s="1"/>
  <c r="N53" i="63"/>
  <c r="M11" i="63" s="1"/>
  <c r="J60" i="63"/>
  <c r="U57" i="62"/>
  <c r="S88" i="58"/>
  <c r="O88" i="58"/>
  <c r="U88" i="58"/>
  <c r="Q88" i="58"/>
  <c r="O89" i="58"/>
  <c r="S89" i="58"/>
  <c r="U89" i="58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63" i="62"/>
  <c r="G115" i="62"/>
  <c r="G110" i="62"/>
  <c r="O68" i="62"/>
  <c r="I94" i="62"/>
  <c r="I109" i="62"/>
  <c r="K105" i="62"/>
  <c r="K79" i="62"/>
  <c r="E112" i="62"/>
  <c r="E110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M228" i="45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2" i="58"/>
  <c r="H4" i="50"/>
  <c r="F4" i="62"/>
  <c r="U152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3" i="63"/>
  <c r="K57" i="63"/>
  <c r="T57" i="63" s="1"/>
  <c r="U45" i="63"/>
  <c r="K37" i="63"/>
  <c r="U37" i="63" s="1"/>
  <c r="J56" i="58"/>
  <c r="T56" i="58" s="1"/>
  <c r="U37" i="58" s="1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44" i="63" s="1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G144" i="63" s="1"/>
  <c r="Q58" i="63"/>
  <c r="H52" i="63"/>
  <c r="I144" i="63" s="1"/>
  <c r="S58" i="63"/>
  <c r="J52" i="63"/>
  <c r="K144" i="63" s="1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127" i="62"/>
  <c r="G127" i="62"/>
  <c r="B128" i="62"/>
  <c r="E128" i="62" s="1"/>
  <c r="I127" i="62"/>
  <c r="U61" i="63"/>
  <c r="M62" i="63"/>
  <c r="O62" i="63" s="1"/>
  <c r="S61" i="63"/>
  <c r="Q61" i="63"/>
  <c r="M41" i="63" l="1"/>
  <c r="G217" i="45"/>
  <c r="H217" i="45" s="1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J61" i="63"/>
  <c r="F61" i="63"/>
  <c r="H61" i="63"/>
  <c r="L61" i="63"/>
  <c r="Q94" i="58"/>
  <c r="Q38" i="58" s="1"/>
  <c r="Q95" i="58"/>
  <c r="Q39" i="58" s="1"/>
  <c r="U95" i="58"/>
  <c r="U39" i="58" s="1"/>
  <c r="U94" i="58"/>
  <c r="U38" i="58" s="1"/>
  <c r="O95" i="58"/>
  <c r="O39" i="58" s="1"/>
  <c r="O94" i="58"/>
  <c r="O38" i="58" s="1"/>
  <c r="S94" i="58"/>
  <c r="S38" i="58" s="1"/>
  <c r="S95" i="58"/>
  <c r="S39" i="58" s="1"/>
  <c r="B122" i="58"/>
  <c r="K121" i="58"/>
  <c r="L85" i="62"/>
  <c r="Q84" i="62"/>
  <c r="P56" i="58"/>
  <c r="Q37" i="58" s="1"/>
  <c r="K37" i="58"/>
  <c r="I37" i="62"/>
  <c r="E58" i="63"/>
  <c r="E59" i="63"/>
  <c r="E60" i="63"/>
  <c r="E62" i="63"/>
  <c r="E61" i="63"/>
  <c r="K62" i="63"/>
  <c r="K61" i="63"/>
  <c r="K58" i="63"/>
  <c r="K60" i="63"/>
  <c r="K59" i="63"/>
  <c r="I59" i="63"/>
  <c r="I61" i="63"/>
  <c r="I58" i="63"/>
  <c r="I60" i="63"/>
  <c r="I62" i="63"/>
  <c r="G59" i="63"/>
  <c r="G61" i="63"/>
  <c r="G58" i="63"/>
  <c r="G60" i="63"/>
  <c r="G62" i="63"/>
  <c r="G128" i="62"/>
  <c r="K128" i="62"/>
  <c r="B129" i="62"/>
  <c r="E129" i="62" s="1"/>
  <c r="I128" i="62"/>
  <c r="M63" i="63"/>
  <c r="O63" i="63" s="1"/>
  <c r="S62" i="63"/>
  <c r="Q62" i="63"/>
  <c r="U62" i="63"/>
  <c r="B63" i="63" l="1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U92" i="62" l="1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B137" i="62" l="1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B138" i="62" l="1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95" i="62"/>
  <c r="Q39" i="62" s="1"/>
  <c r="Q94" i="62"/>
  <c r="Q38" i="62" s="1"/>
  <c r="S95" i="62"/>
  <c r="S39" i="62" s="1"/>
  <c r="S94" i="62"/>
  <c r="S38" i="62" s="1"/>
  <c r="U95" i="62"/>
  <c r="U39" i="62" s="1"/>
  <c r="U94" i="62"/>
  <c r="U38" i="62" s="1"/>
  <c r="O95" i="62"/>
  <c r="O39" i="62" s="1"/>
  <c r="O94" i="62"/>
  <c r="O38" i="62" s="1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G139" i="62"/>
  <c r="G146" i="62" s="1"/>
  <c r="K139" i="62"/>
  <c r="K146" i="62" s="1"/>
  <c r="I139" i="62"/>
  <c r="I146" i="62" s="1"/>
  <c r="E139" i="62"/>
  <c r="E146" i="62" s="1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K142" i="62" l="1"/>
  <c r="K145" i="62" s="1"/>
  <c r="I142" i="62"/>
  <c r="I145" i="62" s="1"/>
  <c r="G142" i="62"/>
  <c r="G145" i="62" s="1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E39" i="62" l="1"/>
  <c r="E145" i="62"/>
  <c r="E38" i="62" s="1"/>
  <c r="K38" i="62"/>
  <c r="G38" i="62"/>
  <c r="I38" i="62"/>
  <c r="I39" i="62"/>
  <c r="K39" i="62"/>
  <c r="G39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37" i="58" l="1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38" i="58" l="1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39" i="58" l="1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B142" i="58" s="1"/>
  <c r="E139" i="58"/>
  <c r="E146" i="58" s="1"/>
  <c r="G139" i="58"/>
  <c r="G146" i="58" s="1"/>
  <c r="I139" i="58"/>
  <c r="I146" i="58" s="1"/>
  <c r="K139" i="58"/>
  <c r="K146" i="58" s="1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K142" i="58" l="1"/>
  <c r="K145" i="58" s="1"/>
  <c r="E142" i="58"/>
  <c r="E145" i="58" s="1"/>
  <c r="G142" i="58"/>
  <c r="G145" i="58" s="1"/>
  <c r="I142" i="58"/>
  <c r="I145" i="58" s="1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H79" i="63" l="1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3" i="63" l="1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Q93" i="63" l="1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U96" i="63" l="1"/>
  <c r="U39" i="63" s="1"/>
  <c r="U95" i="63"/>
  <c r="U38" i="63" s="1"/>
  <c r="O96" i="63"/>
  <c r="O39" i="63" s="1"/>
  <c r="O95" i="63"/>
  <c r="S96" i="63"/>
  <c r="S39" i="63" s="1"/>
  <c r="S95" i="63"/>
  <c r="S38" i="63" s="1"/>
  <c r="Q96" i="63"/>
  <c r="Q39" i="63" s="1"/>
  <c r="Q95" i="63"/>
  <c r="Q38" i="63" s="1"/>
  <c r="B92" i="63"/>
  <c r="F91" i="63"/>
  <c r="H91" i="63"/>
  <c r="J91" i="63"/>
  <c r="K91" i="63"/>
  <c r="G91" i="63"/>
  <c r="I91" i="63"/>
  <c r="E91" i="63"/>
  <c r="L91" i="63"/>
  <c r="O38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F140" i="63"/>
  <c r="F147" i="63" s="1"/>
  <c r="H140" i="63"/>
  <c r="H147" i="63" s="1"/>
  <c r="J140" i="63"/>
  <c r="J147" i="63" s="1"/>
  <c r="L140" i="63"/>
  <c r="L147" i="63" s="1"/>
  <c r="K140" i="63"/>
  <c r="K147" i="63" s="1"/>
  <c r="G140" i="63"/>
  <c r="G147" i="63" s="1"/>
  <c r="E140" i="63"/>
  <c r="E147" i="63" s="1"/>
  <c r="I140" i="63"/>
  <c r="I147" i="63" s="1"/>
  <c r="L137" i="63"/>
  <c r="J137" i="63"/>
  <c r="H137" i="63"/>
  <c r="G137" i="63"/>
  <c r="K137" i="63"/>
  <c r="F137" i="63"/>
  <c r="E137" i="63"/>
  <c r="I137" i="63"/>
  <c r="H143" i="63" l="1"/>
  <c r="H146" i="63" s="1"/>
  <c r="J143" i="63"/>
  <c r="J146" i="63" s="1"/>
  <c r="L143" i="63"/>
  <c r="L146" i="63" s="1"/>
  <c r="F143" i="63"/>
  <c r="F146" i="63" s="1"/>
  <c r="I143" i="63"/>
  <c r="I146" i="63" s="1"/>
  <c r="E143" i="63"/>
  <c r="E146" i="63" s="1"/>
  <c r="G143" i="63"/>
  <c r="G146" i="63" s="1"/>
  <c r="K143" i="63"/>
  <c r="K146" i="63" s="1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J139" i="63" l="1"/>
  <c r="L139" i="63"/>
  <c r="H139" i="63"/>
  <c r="F139" i="63"/>
  <c r="G139" i="63"/>
  <c r="K139" i="63"/>
  <c r="E139" i="63"/>
  <c r="I139" i="63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<sst xmlns="http://schemas.openxmlformats.org/spreadsheetml/2006/main" count="8128" uniqueCount="4016">
  <si>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</si>
  <si>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</si>
  <si>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</si>
  <si>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</si>
  <si>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</si>
  <si>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</si>
  <si>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</si>
  <si>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</si>
  <si>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</si>
  <si>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</si>
  <si>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</si>
  <si>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</si>
  <si>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</si>
  <si>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</si>
  <si>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</si>
  <si>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</si>
  <si>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</si>
  <si>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</si>
  <si>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</si>
  <si>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</si>
  <si>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</si>
  <si>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</si>
  <si>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</si>
  <si>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</si>
  <si>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</si>
  <si>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</si>
  <si>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</si>
  <si>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</si>
  <si>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</si>
  <si>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</si>
  <si>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</si>
  <si>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</si>
  <si>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</si>
  <si>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</si>
  <si>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</si>
  <si>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</si>
  <si>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</si>
  <si>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</si>
  <si>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</si>
  <si>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</si>
  <si>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</si>
  <si>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</si>
  <si>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</si>
  <si>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</si>
  <si>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</si>
  <si>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</si>
  <si>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</si>
  <si>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</si>
  <si>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</si>
  <si>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</si>
  <si>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</si>
  <si>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</si>
  <si>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</si>
  <si>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</si>
  <si>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</si>
  <si>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</si>
  <si>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</si>
  <si>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</si>
  <si>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</si>
  <si>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</si>
  <si>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</si>
  <si>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</si>
  <si>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</si>
  <si>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</si>
  <si>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</si>
  <si>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</si>
  <si>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</si>
  <si>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</si>
  <si>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</si>
  <si>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</si>
  <si>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</si>
  <si>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</si>
  <si>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</si>
  <si>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</si>
  <si>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</si>
  <si>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</si>
  <si>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</si>
  <si>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</si>
  <si>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</si>
  <si>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</si>
  <si>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</si>
  <si>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</si>
  <si>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</si>
  <si>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</si>
  <si>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</si>
  <si>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</si>
  <si>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</si>
  <si>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</si>
  <si>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</si>
  <si>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</si>
  <si>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</si>
  <si>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</si>
  <si>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</si>
  <si>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</si>
  <si>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</si>
  <si>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</si>
  <si>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</si>
  <si>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</si>
  <si>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</si>
  <si>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</si>
  <si>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</si>
  <si>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</si>
  <si>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</si>
  <si>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</si>
  <si>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</si>
  <si>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</si>
  <si>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</si>
  <si>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</si>
  <si>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</si>
  <si>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</si>
  <si>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</si>
  <si>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</si>
  <si>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</si>
  <si>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</si>
  <si>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</si>
  <si>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</si>
  <si>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</si>
  <si>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</si>
  <si>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</si>
  <si>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</si>
  <si>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</si>
  <si>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</si>
  <si>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</si>
  <si>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</si>
  <si>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</si>
  <si>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</si>
  <si>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</si>
  <si>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</si>
  <si>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</si>
  <si>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</si>
  <si>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</si>
  <si>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</si>
  <si>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</si>
  <si>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</si>
  <si>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</si>
  <si>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</si>
  <si>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</si>
  <si>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</si>
  <si>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</si>
  <si>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</si>
  <si>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</si>
  <si>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</si>
  <si>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</si>
  <si>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</si>
  <si>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</si>
  <si>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</si>
  <si>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</si>
  <si>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</si>
  <si>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</si>
  <si>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</si>
  <si>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</si>
  <si>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</si>
  <si>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</si>
  <si>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</si>
  <si>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</si>
  <si>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</si>
  <si>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</si>
  <si>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</si>
  <si>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</si>
  <si>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</si>
  <si>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</si>
  <si>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</si>
  <si>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</si>
  <si>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</si>
  <si>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</si>
  <si>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</si>
  <si>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</si>
  <si>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</si>
  <si>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</si>
  <si>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</si>
  <si>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</si>
  <si>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</si>
  <si>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</si>
  <si>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</si>
  <si>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</si>
  <si>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</si>
  <si>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</si>
  <si>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</si>
  <si>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</si>
  <si>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</si>
  <si>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</si>
  <si>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</si>
  <si>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</si>
  <si>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</si>
  <si>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</si>
  <si>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</si>
  <si>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</si>
  <si>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</si>
  <si>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</si>
  <si>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</si>
  <si>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</si>
  <si>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</si>
  <si>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</si>
  <si>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</si>
  <si>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</si>
  <si>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</si>
  <si>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</si>
  <si>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</si>
  <si>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</si>
  <si>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</si>
  <si>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</si>
  <si>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</si>
  <si>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</si>
  <si>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</si>
  <si>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</si>
  <si>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</si>
  <si>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</si>
  <si>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</si>
  <si>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</si>
  <si>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</si>
  <si>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</si>
  <si>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</si>
  <si>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</si>
  <si>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</si>
  <si>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</si>
  <si>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</si>
  <si>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</si>
  <si>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</si>
  <si>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</si>
  <si>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</si>
  <si>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</si>
  <si>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</si>
  <si>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</si>
  <si>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</si>
  <si>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</si>
  <si>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</si>
  <si>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</si>
  <si>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</si>
  <si>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</si>
  <si>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</si>
  <si>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</si>
  <si>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</si>
  <si>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</si>
  <si>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</si>
  <si>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</si>
  <si>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</si>
  <si>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</si>
  <si>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</si>
  <si>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</si>
  <si>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</si>
  <si>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</si>
  <si>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</si>
  <si>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</si>
  <si>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</si>
  <si>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</si>
  <si>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</si>
  <si>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</si>
  <si>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</si>
  <si>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</si>
  <si>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</si>
  <si>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</si>
  <si>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</si>
  <si>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</si>
  <si>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</si>
  <si>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</si>
  <si>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</si>
  <si>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</si>
  <si>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</si>
  <si>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</si>
  <si>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</si>
  <si>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</si>
  <si>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</si>
  <si>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</si>
  <si>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</si>
  <si>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</si>
  <si>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</si>
  <si>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</si>
  <si>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</si>
  <si>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</si>
  <si>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</si>
  <si>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</si>
  <si>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</si>
  <si>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</si>
  <si>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</si>
  <si>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</si>
  <si>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</si>
  <si>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</si>
  <si>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</si>
  <si>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</si>
  <si>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</si>
  <si>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</si>
  <si>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</si>
  <si>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</si>
  <si>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</si>
  <si>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</si>
  <si>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</si>
  <si>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</si>
  <si>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</si>
  <si>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</si>
  <si>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</si>
  <si>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</si>
  <si>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</si>
  <si>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</si>
  <si>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</si>
  <si>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</si>
  <si>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</si>
  <si>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</si>
  <si>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</si>
  <si>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</si>
  <si>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</si>
  <si>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</si>
  <si>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</si>
  <si>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</si>
  <si>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</si>
  <si>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</si>
  <si>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</si>
  <si>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</si>
  <si>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</si>
  <si>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</si>
  <si>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</si>
  <si>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</si>
  <si>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</si>
  <si>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</si>
  <si>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</si>
  <si>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</si>
  <si>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</si>
  <si>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</si>
  <si>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</si>
  <si>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</si>
  <si>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</si>
  <si>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</si>
  <si>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</si>
  <si>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</si>
  <si>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</si>
  <si>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</si>
  <si>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</si>
  <si>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</si>
  <si>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</si>
  <si>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</si>
  <si>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</si>
  <si>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</si>
  <si>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</si>
  <si>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</si>
  <si>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</si>
  <si>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</si>
  <si>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</si>
  <si>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</si>
  <si>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</si>
  <si>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</si>
  <si>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</si>
  <si>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</si>
  <si>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</si>
  <si>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</si>
  <si>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</si>
  <si>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</si>
  <si>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</si>
  <si>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</si>
  <si>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</si>
  <si>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</si>
  <si>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</si>
  <si>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</si>
  <si>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</si>
  <si>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</si>
  <si>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</si>
  <si>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</si>
  <si>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</si>
  <si>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</si>
  <si>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</si>
  <si>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</si>
  <si>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</si>
  <si>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</si>
  <si>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</si>
  <si>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</si>
  <si>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</si>
  <si>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</si>
  <si>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</si>
  <si>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</si>
  <si>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</si>
  <si>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</si>
  <si>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</si>
  <si>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</si>
  <si>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</si>
  <si>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</si>
  <si>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</si>
  <si>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</si>
  <si>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</si>
  <si>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</si>
  <si>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</si>
  <si>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</si>
  <si>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</si>
  <si>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</si>
  <si>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</si>
  <si>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</si>
  <si>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</si>
  <si>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</si>
  <si>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</si>
  <si>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</si>
  <si>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</si>
  <si>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</si>
  <si>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</si>
  <si>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</si>
  <si>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</si>
  <si>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</si>
  <si>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</si>
  <si>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</si>
  <si>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</si>
  <si>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</si>
  <si>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</si>
  <si>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</si>
  <si>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</si>
  <si>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</si>
  <si>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</si>
  <si>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</si>
  <si>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</si>
  <si>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</si>
  <si>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</si>
  <si>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</si>
  <si>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</si>
  <si>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</si>
  <si>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</si>
  <si>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</si>
  <si>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</si>
  <si>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</si>
  <si>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</si>
  <si>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</si>
  <si>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</si>
  <si>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</si>
  <si>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</si>
  <si>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</si>
  <si>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</si>
  <si>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</si>
  <si>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</si>
  <si>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</si>
  <si>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</si>
  <si>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</si>
  <si>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</si>
  <si>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</si>
  <si>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</si>
  <si>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</si>
  <si>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</si>
  <si>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</si>
  <si>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</si>
  <si>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</si>
  <si>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</si>
  <si>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</si>
  <si>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</si>
  <si>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</si>
  <si>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</si>
  <si>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</si>
  <si>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</si>
  <si>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</si>
  <si>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</si>
  <si>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</si>
  <si>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</si>
  <si>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</si>
  <si>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</si>
  <si>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</si>
  <si>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</si>
  <si>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</si>
  <si>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</si>
  <si>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</si>
  <si>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</si>
  <si>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</si>
  <si>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</si>
  <si>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</si>
  <si>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</si>
  <si>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</si>
  <si>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</si>
  <si>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</si>
  <si>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</si>
  <si>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</si>
  <si>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</si>
  <si>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</si>
  <si>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</si>
  <si>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</si>
  <si>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</si>
  <si>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</si>
  <si>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</si>
  <si>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</si>
  <si>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</si>
  <si>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</si>
  <si>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</si>
  <si>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</si>
  <si>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</si>
  <si>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</si>
  <si>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</si>
  <si>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</si>
  <si>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</si>
  <si>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</si>
  <si>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</si>
  <si>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</si>
  <si>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</si>
  <si>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</si>
  <si>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</si>
  <si>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</si>
  <si>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</si>
  <si>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</si>
  <si>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</si>
  <si>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</si>
  <si>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</si>
  <si>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</si>
  <si>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</si>
  <si>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</si>
  <si>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</si>
  <si>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</si>
  <si>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</si>
  <si>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</si>
  <si>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</si>
  <si>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</si>
  <si>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</si>
  <si>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</si>
  <si>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</si>
  <si>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</si>
  <si>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</si>
  <si>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</si>
  <si>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</si>
  <si>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</si>
  <si>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</si>
  <si>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</si>
  <si>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</si>
  <si>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</si>
  <si>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</si>
  <si>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</si>
  <si>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</si>
  <si>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</si>
  <si>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</si>
  <si>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</si>
  <si>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</si>
  <si>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</si>
  <si>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</si>
  <si>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</si>
  <si>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</si>
  <si>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</si>
  <si>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</si>
  <si>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</si>
  <si>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</si>
  <si>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</si>
  <si>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</si>
  <si>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</si>
  <si>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</si>
  <si>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</si>
  <si>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</si>
  <si>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</si>
  <si>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</si>
  <si>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</si>
  <si>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</si>
  <si>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</si>
  <si>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</si>
  <si>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</si>
  <si>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</si>
  <si>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</si>
  <si>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</si>
  <si>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</si>
  <si>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</si>
  <si>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</si>
  <si>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</si>
  <si>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</si>
  <si>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</si>
  <si>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</si>
  <si>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</si>
  <si>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</si>
  <si>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</si>
  <si>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</si>
  <si>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</si>
  <si>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</si>
  <si>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</si>
  <si>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</si>
  <si>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</si>
  <si>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</si>
  <si>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</si>
  <si>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</si>
  <si>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</si>
  <si>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</si>
  <si>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</si>
  <si>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</si>
  <si>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</si>
  <si>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</si>
  <si>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</si>
  <si>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</si>
  <si>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</si>
  <si>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</si>
  <si>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</si>
  <si>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</si>
  <si>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</si>
  <si>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</si>
  <si>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</si>
  <si>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</si>
  <si>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</si>
  <si>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</si>
  <si>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</si>
  <si>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</si>
  <si>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</si>
  <si>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</si>
  <si>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</si>
  <si>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</si>
  <si>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</si>
  <si>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</si>
  <si>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</si>
  <si>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</si>
  <si>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</si>
  <si>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</si>
  <si>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</si>
  <si>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</si>
  <si>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</si>
  <si>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</si>
  <si>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</si>
  <si>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</si>
  <si>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</si>
  <si>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</si>
  <si>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</si>
  <si>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</si>
  <si>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</si>
  <si>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</si>
  <si>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</si>
  <si>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</si>
  <si>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</si>
  <si>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</si>
  <si>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</si>
  <si>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</si>
  <si>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</si>
  <si>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</si>
  <si>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</si>
  <si>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</si>
  <si>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</si>
  <si>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</si>
  <si>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</si>
  <si>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</si>
  <si>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</si>
  <si>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</si>
  <si>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</si>
  <si>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</si>
  <si>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</si>
  <si>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</si>
  <si>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</si>
  <si>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</si>
  <si>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</si>
  <si>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</si>
  <si>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</si>
  <si>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</si>
  <si>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</si>
  <si>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</si>
  <si>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</si>
  <si>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</si>
  <si>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</si>
  <si>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</si>
  <si>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</si>
  <si>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</si>
  <si>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</si>
  <si>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</si>
  <si>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</si>
  <si>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</si>
  <si>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</si>
  <si>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</si>
  <si>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</si>
  <si>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</si>
  <si>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</si>
  <si>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</si>
  <si>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</si>
  <si>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</si>
  <si>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</si>
  <si>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</si>
  <si>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</si>
  <si>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</si>
  <si>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</si>
  <si>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</si>
  <si>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</si>
  <si>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</si>
  <si>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</si>
  <si>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</si>
  <si>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</si>
  <si>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</si>
  <si>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</si>
  <si>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</si>
  <si>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</si>
  <si>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</si>
  <si>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</si>
  <si>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</si>
  <si>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</si>
  <si>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</si>
  <si>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</si>
  <si>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</si>
  <si>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</si>
  <si>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</si>
  <si>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</si>
  <si>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</si>
  <si>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</si>
  <si>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</si>
  <si>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</si>
  <si>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</si>
  <si>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</si>
  <si>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</si>
  <si>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</si>
  <si>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</si>
  <si>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</si>
  <si>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</si>
  <si>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</si>
  <si>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</si>
  <si>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</si>
  <si>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</si>
  <si>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</si>
  <si>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</si>
  <si>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</si>
  <si>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</si>
  <si>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</si>
  <si>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</si>
  <si>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</si>
  <si>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</si>
  <si>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</si>
  <si>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</si>
  <si>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</si>
  <si>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</si>
  <si>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</si>
  <si>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</si>
  <si>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</si>
  <si>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</si>
  <si>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</si>
  <si>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</si>
  <si>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</si>
  <si>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</si>
  <si>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</si>
  <si>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</si>
  <si>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</si>
  <si>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</si>
  <si>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</si>
  <si>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</si>
  <si>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</si>
  <si>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</si>
  <si>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</si>
  <si>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</si>
  <si>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</si>
  <si>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</si>
  <si>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</si>
  <si>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</si>
  <si>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</si>
  <si>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</si>
  <si>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</si>
  <si>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</si>
  <si>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</si>
  <si>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</si>
  <si>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</si>
  <si>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</si>
  <si>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</si>
  <si>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</si>
  <si>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</si>
  <si>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</si>
  <si>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</si>
  <si>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</si>
  <si>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</si>
  <si>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</si>
  <si>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</si>
  <si>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</si>
  <si>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</si>
  <si>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</si>
  <si>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</si>
  <si>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</si>
  <si>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</si>
  <si>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</si>
  <si>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</si>
  <si>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</si>
  <si>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</si>
  <si>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</si>
  <si>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</si>
  <si>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</si>
  <si>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</si>
  <si>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</si>
  <si>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</si>
  <si>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</si>
  <si>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</si>
  <si>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</si>
  <si>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</si>
  <si>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</si>
  <si>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</si>
  <si>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</si>
  <si>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</si>
  <si>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</si>
  <si>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</si>
  <si>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</si>
  <si>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</si>
  <si>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</si>
  <si>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</si>
  <si>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</si>
  <si>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</si>
  <si>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</si>
  <si>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</si>
  <si>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</si>
  <si>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</si>
  <si>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</si>
  <si>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</si>
  <si>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</si>
  <si>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</si>
  <si>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</si>
  <si>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</si>
  <si>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</si>
  <si>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</si>
  <si>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</si>
  <si>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</si>
  <si>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</si>
  <si>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</si>
  <si>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</si>
  <si>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</si>
  <si>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</si>
  <si>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</si>
  <si>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</si>
  <si>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</si>
  <si>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</si>
  <si>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</si>
  <si>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</si>
  <si>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</si>
  <si>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</si>
  <si>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</si>
  <si>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</si>
  <si>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</si>
  <si>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</si>
  <si>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</si>
  <si>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</si>
  <si>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</si>
  <si>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</si>
  <si>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</si>
  <si>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</si>
  <si>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</si>
  <si>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</si>
  <si>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</si>
  <si>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</si>
  <si>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</si>
  <si>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</si>
  <si>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</si>
  <si>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</si>
  <si>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</si>
  <si>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</si>
  <si>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</si>
  <si>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</si>
  <si>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</si>
  <si>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</si>
  <si>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</si>
  <si>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</si>
  <si>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</si>
  <si>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</si>
  <si>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</si>
  <si>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</si>
  <si>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</si>
  <si>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</si>
  <si>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</si>
  <si>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</si>
  <si>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</si>
  <si>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</si>
  <si>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</si>
  <si>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</si>
  <si>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</si>
  <si>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</si>
  <si>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</si>
  <si>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</si>
  <si>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</si>
  <si>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</si>
  <si>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</si>
  <si>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</si>
  <si>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</si>
  <si>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</si>
  <si>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</si>
  <si>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</si>
  <si>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</si>
  <si>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</si>
  <si>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</si>
  <si>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</si>
  <si>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</si>
  <si>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</si>
  <si>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</si>
  <si>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</si>
  <si>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</si>
  <si>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</si>
  <si>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</si>
  <si>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</si>
  <si>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</si>
  <si>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</si>
  <si>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</si>
  <si>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</si>
  <si>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</si>
  <si>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</si>
  <si>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</si>
  <si>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</si>
  <si>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</si>
  <si>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</si>
  <si>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</si>
  <si>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</si>
  <si>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</si>
  <si>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</si>
  <si>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</si>
  <si>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</si>
  <si>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</si>
  <si>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</si>
  <si>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</si>
  <si>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</si>
  <si>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</si>
  <si>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</si>
  <si>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</si>
  <si>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</si>
  <si>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</si>
  <si>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</si>
  <si>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</si>
  <si>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</si>
  <si>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</si>
  <si>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</si>
  <si>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</si>
  <si>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</si>
  <si>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</si>
  <si>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</si>
  <si>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</si>
  <si>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</si>
  <si>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</si>
  <si>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</si>
  <si>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</si>
  <si>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</si>
  <si>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</si>
  <si>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</si>
  <si>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</si>
  <si>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</si>
  <si>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</si>
  <si>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</si>
  <si>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</si>
  <si>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</si>
  <si>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</si>
  <si>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</si>
  <si>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</si>
  <si>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</si>
  <si>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</si>
  <si>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</si>
  <si>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</si>
  <si>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</si>
  <si>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</si>
  <si>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</si>
  <si>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</si>
  <si>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</si>
  <si>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</si>
  <si>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</si>
  <si>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</si>
  <si>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</si>
  <si>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</si>
  <si>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</si>
  <si>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</si>
  <si>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</si>
  <si>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</si>
  <si>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</si>
  <si>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</si>
  <si>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</si>
  <si>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</si>
  <si>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</si>
  <si>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</si>
  <si>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</si>
  <si>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</si>
  <si>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</si>
  <si>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</si>
  <si>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</si>
  <si>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</si>
  <si>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</si>
  <si>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</si>
  <si>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</si>
  <si>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</si>
  <si>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</si>
  <si>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</si>
  <si>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</si>
  <si>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</si>
  <si>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</si>
  <si>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</si>
  <si>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</si>
  <si>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</si>
  <si>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</si>
  <si>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</si>
  <si>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</si>
  <si>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</si>
  <si>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</si>
  <si>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</si>
  <si>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</si>
  <si>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</si>
  <si>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</si>
  <si>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</si>
  <si>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</si>
  <si>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</si>
  <si>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</si>
  <si>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</si>
  <si>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</si>
  <si>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</si>
  <si>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</si>
  <si>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</si>
  <si>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</si>
  <si>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</si>
  <si>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</si>
  <si>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</si>
  <si>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</si>
  <si>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</si>
  <si>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</si>
  <si>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</si>
  <si>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</si>
  <si>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</si>
  <si>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</si>
  <si>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</si>
  <si>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</si>
  <si>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</si>
  <si>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</si>
  <si>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</si>
  <si>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</si>
  <si>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</si>
  <si>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</si>
  <si>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</si>
  <si>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</si>
  <si>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</si>
  <si>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</si>
  <si>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</si>
  <si>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</si>
  <si>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</si>
  <si>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</si>
  <si>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</si>
  <si>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</si>
  <si>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</si>
  <si>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</si>
  <si>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</si>
  <si>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</si>
  <si>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</si>
  <si>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</si>
  <si>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</si>
  <si>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</si>
  <si>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</si>
  <si>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</si>
  <si>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</si>
  <si>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</si>
  <si>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</si>
  <si>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</si>
  <si>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</si>
  <si>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</si>
  <si>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</si>
  <si>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</si>
  <si>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</si>
  <si>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</si>
  <si>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</si>
  <si>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</si>
  <si>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</si>
  <si>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</si>
  <si>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</si>
  <si>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</si>
  <si>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</si>
  <si>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</si>
  <si>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</si>
  <si>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</si>
  <si>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</si>
  <si>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</si>
  <si>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</si>
  <si>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</si>
  <si>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</si>
  <si>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</si>
  <si>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</si>
  <si>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</si>
  <si>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</si>
  <si>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</si>
  <si>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</si>
  <si>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</si>
  <si>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</si>
  <si>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</si>
  <si>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</si>
  <si>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</si>
  <si>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</si>
  <si>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</si>
  <si>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</si>
  <si>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</si>
  <si>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</si>
  <si>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</si>
  <si>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</si>
  <si>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</si>
  <si>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</si>
  <si>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</si>
  <si>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</si>
  <si>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</si>
  <si>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</si>
  <si>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</si>
  <si>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</si>
  <si>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</si>
  <si>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</si>
  <si>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</si>
  <si>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</si>
  <si>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</si>
  <si>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</si>
  <si>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</si>
  <si>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</si>
  <si>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</si>
  <si>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</si>
  <si>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</si>
  <si>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</si>
  <si>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</si>
  <si>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</si>
  <si>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</si>
  <si>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</si>
  <si>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</si>
  <si>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</si>
  <si>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</si>
  <si>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</si>
  <si>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</si>
  <si>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</si>
  <si>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</si>
  <si>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</si>
  <si>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</si>
  <si>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</si>
  <si>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</si>
  <si>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</si>
  <si>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</si>
  <si>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</si>
  <si>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</si>
  <si>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</si>
  <si>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</si>
  <si>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</si>
  <si>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</si>
  <si>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</si>
  <si>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</si>
  <si>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</si>
  <si>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</si>
  <si>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</si>
  <si>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</si>
  <si>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</si>
  <si>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</si>
  <si>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</si>
  <si>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</si>
  <si>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</si>
  <si>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</si>
  <si>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</si>
  <si>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</si>
  <si>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</si>
  <si>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</si>
  <si>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</si>
  <si>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</si>
  <si>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</si>
  <si>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</si>
  <si>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</si>
  <si>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</si>
  <si>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</si>
  <si>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</si>
  <si>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</si>
  <si>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</si>
  <si>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</si>
  <si>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</si>
  <si>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</si>
  <si>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</si>
  <si>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</si>
  <si>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</si>
  <si>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</si>
  <si>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</si>
  <si>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</si>
  <si>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</si>
  <si>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</si>
  <si>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</si>
  <si>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</si>
  <si>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</si>
  <si>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</si>
  <si>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</si>
  <si>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</si>
  <si>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</si>
  <si>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</si>
  <si>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</si>
  <si>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</si>
  <si>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</si>
  <si>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</si>
  <si>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</si>
  <si>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</si>
  <si>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</si>
  <si>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</si>
  <si>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</si>
  <si>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</si>
  <si>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</si>
  <si>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</si>
  <si>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</si>
  <si>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</si>
  <si>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</si>
  <si>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</si>
  <si>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</si>
  <si>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</si>
  <si>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</si>
  <si>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</si>
  <si>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</si>
  <si>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</si>
  <si>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</si>
  <si>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</si>
  <si>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</si>
  <si>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</si>
  <si>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</si>
  <si>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</si>
  <si>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</si>
  <si>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</si>
  <si>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</si>
  <si>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</si>
  <si>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</si>
  <si>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</si>
  <si>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</si>
  <si>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</si>
  <si>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</si>
  <si>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</si>
  <si>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</si>
  <si>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</si>
  <si>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</si>
  <si>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</si>
  <si>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</si>
  <si>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</si>
  <si>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</si>
  <si>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</si>
  <si>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</si>
  <si>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</si>
  <si>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</si>
  <si>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</si>
  <si>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</si>
  <si>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</si>
  <si>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</si>
  <si>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</si>
  <si>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</si>
  <si>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</si>
  <si>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</si>
  <si>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</si>
  <si>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</si>
  <si>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</si>
  <si>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</si>
  <si>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</si>
  <si>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</si>
  <si>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</si>
  <si>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</si>
  <si>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</si>
  <si>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</si>
  <si>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</si>
  <si>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</si>
  <si>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</si>
  <si>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</si>
  <si>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</si>
  <si>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</si>
  <si>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</si>
  <si>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</si>
  <si>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</si>
  <si>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</si>
  <si>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</si>
  <si>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</si>
  <si>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</si>
  <si>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</si>
  <si>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</si>
  <si>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</si>
  <si>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</si>
  <si>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</si>
  <si>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</si>
  <si>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</si>
  <si>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</si>
  <si>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</si>
  <si>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</si>
  <si>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</si>
  <si>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</si>
  <si>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</si>
  <si>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</si>
  <si>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</si>
  <si>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</si>
  <si>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</si>
  <si>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</si>
  <si>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</si>
  <si>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</si>
  <si>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</si>
  <si>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</si>
  <si>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</si>
  <si>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</si>
  <si>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</si>
  <si>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</si>
  <si>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</si>
  <si>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</si>
  <si>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</si>
  <si>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</si>
  <si>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</si>
  <si>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</si>
  <si>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</si>
  <si>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</si>
  <si>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</si>
  <si>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</si>
  <si>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</si>
  <si>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</si>
  <si>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</si>
  <si>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</si>
  <si>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</si>
  <si>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</si>
  <si>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</si>
  <si>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</si>
  <si>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</si>
  <si>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</si>
  <si>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</si>
  <si>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</si>
  <si>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</si>
  <si>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</si>
  <si>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</si>
  <si>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</si>
  <si>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</si>
  <si>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</si>
  <si>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</si>
  <si>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</si>
  <si>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</si>
  <si>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</si>
  <si>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</si>
  <si>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</si>
  <si>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</si>
  <si>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</si>
  <si>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</si>
  <si>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</si>
  <si>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</si>
  <si>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</si>
  <si>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</si>
  <si>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</si>
  <si>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</si>
  <si>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</si>
  <si>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</si>
  <si>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</si>
  <si>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</si>
  <si>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</si>
  <si>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</si>
  <si>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</si>
  <si>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</si>
  <si>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</si>
  <si>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</si>
  <si>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</si>
  <si>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</si>
  <si>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</si>
  <si>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</si>
  <si>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</si>
  <si>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</si>
  <si>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</si>
  <si>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</si>
  <si>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</si>
  <si>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</si>
  <si>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</si>
  <si>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</si>
  <si>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</si>
  <si>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</si>
  <si>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</si>
  <si>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</si>
  <si>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</si>
  <si>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</si>
  <si>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</si>
  <si>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</si>
  <si>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</si>
  <si>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</si>
  <si>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</si>
  <si>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</si>
  <si>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</si>
  <si>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</si>
  <si>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</si>
  <si>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</si>
  <si>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</si>
  <si>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</si>
  <si>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</si>
  <si>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</si>
  <si>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</si>
  <si>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</si>
  <si>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</si>
  <si>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</si>
  <si>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</si>
  <si>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</si>
  <si>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</si>
  <si>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</si>
  <si>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</si>
  <si>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</si>
  <si>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</si>
  <si>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</si>
  <si>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</si>
  <si>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</si>
  <si>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</si>
  <si>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</si>
  <si>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</si>
  <si>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</si>
  <si>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</si>
  <si>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</si>
  <si>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</si>
  <si>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</si>
  <si>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</si>
  <si>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</si>
  <si>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</si>
  <si>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</si>
  <si>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</si>
  <si>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</si>
  <si>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</si>
  <si>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</si>
  <si>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</si>
  <si>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</si>
  <si>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</si>
  <si>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</si>
  <si>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</si>
  <si>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</si>
  <si>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</si>
  <si>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</si>
  <si>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</si>
  <si>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</si>
  <si>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</si>
  <si>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</si>
  <si>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</si>
  <si>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</si>
  <si>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</si>
  <si>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</si>
  <si>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</si>
  <si>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</si>
  <si>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</si>
  <si>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</si>
  <si>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</si>
  <si>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</si>
  <si>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</si>
  <si>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</si>
  <si>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</si>
  <si>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</si>
  <si>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</si>
  <si>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</si>
  <si>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</si>
  <si>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</si>
  <si>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</si>
  <si>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</si>
  <si>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</si>
  <si>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</si>
  <si>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</si>
  <si>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</si>
  <si>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</si>
  <si>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</si>
  <si>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</si>
  <si>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</si>
  <si>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</si>
  <si>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</si>
  <si>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</si>
  <si>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</si>
  <si>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</si>
  <si>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</si>
  <si>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</si>
  <si>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</si>
  <si>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</si>
  <si>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</si>
  <si>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</si>
  <si>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</si>
  <si>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</si>
  <si>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</si>
  <si>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</si>
  <si>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</si>
  <si>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</si>
  <si>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</si>
  <si>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</si>
  <si>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</si>
  <si>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</si>
  <si>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</si>
  <si>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</si>
  <si>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</si>
  <si>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</si>
  <si>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</si>
  <si>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</si>
  <si>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</si>
  <si>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</si>
  <si>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</si>
  <si>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</si>
  <si>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</si>
  <si>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</si>
  <si>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</si>
  <si>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</si>
  <si>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</si>
  <si>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</si>
  <si>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</si>
  <si>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</si>
  <si>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</si>
  <si>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</si>
  <si>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</si>
  <si>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</si>
  <si>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</si>
  <si>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</si>
  <si>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</si>
  <si>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</si>
  <si>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</si>
  <si>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</si>
  <si>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</si>
  <si>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</si>
  <si>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</si>
  <si>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</si>
  <si>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</si>
  <si>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</si>
  <si>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</si>
  <si>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</si>
  <si>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</si>
  <si>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</si>
  <si>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</si>
  <si>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</si>
  <si>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</si>
  <si>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</si>
  <si>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</si>
  <si>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</si>
  <si>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</si>
  <si>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</si>
  <si>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</si>
  <si>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</si>
  <si>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</si>
  <si>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</si>
  <si>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</si>
  <si>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</si>
  <si>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</si>
  <si>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</si>
  <si>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</si>
  <si>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</si>
  <si>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</si>
  <si>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</si>
  <si>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</si>
  <si>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</si>
  <si>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</si>
  <si>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</si>
  <si>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</si>
  <si>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</si>
  <si>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</si>
  <si>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</si>
  <si>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</si>
  <si>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</si>
  <si>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</si>
  <si>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</si>
  <si>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</si>
  <si>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</si>
  <si>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</si>
  <si>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</si>
  <si>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</si>
  <si>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</si>
  <si>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</si>
  <si>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</si>
  <si>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</si>
  <si>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</si>
  <si>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</si>
  <si>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</si>
  <si>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</si>
  <si>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</si>
  <si>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</si>
  <si>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</si>
  <si>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</si>
  <si>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</si>
  <si>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</si>
  <si>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</si>
  <si>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</si>
  <si>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</si>
  <si>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</si>
  <si>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</si>
  <si>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</si>
  <si>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</si>
  <si>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</si>
  <si>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</si>
  <si>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</si>
  <si>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</si>
  <si>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</si>
  <si>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</si>
  <si>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</si>
  <si>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</si>
  <si>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</si>
  <si>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</si>
  <si>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</si>
  <si>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</si>
  <si>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</si>
  <si>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</si>
  <si>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</si>
  <si>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</si>
  <si>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</si>
  <si>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</si>
  <si>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</si>
  <si>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</si>
  <si>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</si>
  <si>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</si>
  <si>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</si>
  <si>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</si>
  <si>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</si>
  <si>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</si>
  <si>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</si>
  <si>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</si>
  <si>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</si>
  <si>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</si>
  <si>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</si>
  <si>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</si>
  <si>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</si>
  <si>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</si>
  <si>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</si>
  <si>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</si>
  <si>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</si>
  <si>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</si>
  <si>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</si>
  <si>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</si>
  <si>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</si>
  <si>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</si>
  <si>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</si>
  <si>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</si>
  <si>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</si>
  <si>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</si>
  <si>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</si>
  <si>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</si>
  <si>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</si>
  <si>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</si>
  <si>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</si>
  <si>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</si>
  <si>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</si>
  <si>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</si>
  <si>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</si>
  <si>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</si>
  <si>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</si>
  <si>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</si>
  <si>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</si>
  <si>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</si>
  <si>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</si>
  <si>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</si>
  <si>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</si>
  <si>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</si>
  <si>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</si>
  <si>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</si>
  <si>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</si>
  <si>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</si>
  <si>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</si>
  <si>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</si>
  <si>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</si>
  <si>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</si>
  <si>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</si>
  <si>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</si>
  <si>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</si>
  <si>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</si>
  <si>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</si>
  <si>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</si>
  <si>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</si>
  <si>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</si>
  <si>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</si>
  <si>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</si>
  <si>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</si>
  <si>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</si>
  <si>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</si>
  <si>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</si>
  <si>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</si>
  <si>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</si>
  <si>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</si>
  <si>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</si>
  <si>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</si>
  <si>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</si>
  <si>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</si>
  <si>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</si>
  <si>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</si>
  <si>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</si>
  <si>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</si>
  <si>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</si>
  <si>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</si>
  <si>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</si>
  <si>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</si>
  <si>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</si>
  <si>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</si>
  <si>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</si>
  <si>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</si>
  <si>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</si>
  <si>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</si>
  <si>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</si>
  <si>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</si>
  <si>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</si>
  <si>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</si>
  <si>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</si>
  <si>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</si>
  <si>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</si>
  <si>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</si>
  <si>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</si>
  <si>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</si>
  <si>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</si>
  <si>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</si>
  <si>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</si>
  <si>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</si>
  <si>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</si>
  <si>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</si>
  <si>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</si>
  <si>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</si>
  <si>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</si>
  <si>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</si>
  <si>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</si>
  <si>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</si>
  <si>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</si>
  <si>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</si>
  <si>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</si>
  <si>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</si>
  <si>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</si>
  <si>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</si>
  <si>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</si>
  <si>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</si>
  <si>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</si>
  <si>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</si>
  <si>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</si>
  <si>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</si>
  <si>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</si>
  <si>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</si>
  <si>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</si>
  <si>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</si>
  <si>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</si>
  <si>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</si>
  <si>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</si>
  <si>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</si>
  <si>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</si>
  <si>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</si>
  <si>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</si>
  <si>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</si>
  <si>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</si>
  <si>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</si>
  <si>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</si>
  <si>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</si>
  <si>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</si>
  <si>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</si>
  <si>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</si>
  <si>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</si>
  <si>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</si>
  <si>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</si>
  <si>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</si>
  <si>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</si>
  <si>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</si>
  <si>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</si>
  <si>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</si>
  <si>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</si>
  <si>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</si>
  <si>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</si>
  <si>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</si>
  <si>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</si>
  <si>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</si>
  <si>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</si>
  <si>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</si>
  <si>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</si>
  <si>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</si>
  <si>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</si>
  <si>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</si>
  <si>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</si>
  <si>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</si>
  <si>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</si>
  <si>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</si>
  <si>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</si>
  <si>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</si>
  <si>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</si>
  <si>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</si>
  <si>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</si>
  <si>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</si>
  <si>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</si>
  <si>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</si>
  <si>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</si>
  <si>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</si>
  <si>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</si>
  <si>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</si>
  <si>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</si>
  <si>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</si>
  <si>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</si>
  <si>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</si>
  <si>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</si>
  <si>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</si>
  <si>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</si>
  <si>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</si>
  <si>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</si>
  <si>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</si>
  <si>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</si>
  <si>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</si>
  <si>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</si>
  <si>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</si>
  <si>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</si>
  <si>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</si>
  <si>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</si>
  <si>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</si>
  <si>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</si>
  <si>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</si>
  <si>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</si>
  <si>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</si>
  <si>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</si>
  <si>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</si>
  <si>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</si>
  <si>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</si>
  <si>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</si>
  <si>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</si>
  <si>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</si>
  <si>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</si>
  <si>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</si>
  <si>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</si>
  <si>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</si>
  <si>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</si>
  <si>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</si>
  <si>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</si>
  <si>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</si>
  <si>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</si>
  <si>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</si>
  <si>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</si>
  <si>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</si>
  <si>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</si>
  <si>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</si>
  <si>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</si>
  <si>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</si>
  <si>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</si>
  <si>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</si>
  <si>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</si>
  <si>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</si>
  <si>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</si>
  <si>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</si>
  <si>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</si>
  <si>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</si>
  <si>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</si>
  <si>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</si>
  <si>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</si>
  <si>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</si>
  <si>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</si>
  <si>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</si>
  <si>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</si>
  <si>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</si>
  <si>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</si>
  <si>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</si>
  <si>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</si>
  <si>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</si>
  <si>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</si>
  <si>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</si>
  <si>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</si>
  <si>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</si>
  <si>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</si>
  <si>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</si>
  <si>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</si>
  <si>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</si>
  <si>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</si>
  <si>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</si>
  <si>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</si>
  <si>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</si>
  <si>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</si>
  <si>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</si>
  <si>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</si>
  <si>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</si>
  <si>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</si>
  <si>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</si>
  <si>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</si>
  <si>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</si>
  <si>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</si>
  <si>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</si>
  <si>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</si>
  <si>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</si>
  <si>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</si>
  <si>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</si>
  <si>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</si>
  <si>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</si>
  <si>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</si>
  <si>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</si>
  <si>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</si>
  <si>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</si>
  <si>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</si>
  <si>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</si>
  <si>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</si>
  <si>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</si>
  <si>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</si>
  <si>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</si>
  <si>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</si>
  <si>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</si>
  <si>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</si>
  <si>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</si>
  <si>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</si>
  <si>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</si>
  <si>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</si>
  <si>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</si>
  <si>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</si>
  <si>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</si>
  <si>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</si>
  <si>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</si>
  <si>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</si>
  <si>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</si>
  <si>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</si>
  <si>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</si>
  <si>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</si>
  <si>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</si>
  <si>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</si>
  <si>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</si>
  <si>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</si>
  <si>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</si>
  <si>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</si>
  <si>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</si>
  <si>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</si>
  <si>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</si>
  <si>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</si>
  <si>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</si>
  <si>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</si>
  <si>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</si>
  <si>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</si>
  <si>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</si>
  <si>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</si>
  <si>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</si>
  <si>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</si>
  <si>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</si>
  <si>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</si>
  <si>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</si>
  <si>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</si>
  <si>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</si>
  <si>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</si>
  <si>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</si>
  <si>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</si>
  <si>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</si>
  <si>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</si>
  <si>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</si>
  <si>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</si>
  <si>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</si>
  <si>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</si>
  <si>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</si>
  <si>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</si>
  <si>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</si>
  <si>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</si>
  <si>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</si>
  <si>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</si>
  <si>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</si>
  <si>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</si>
  <si>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</si>
  <si>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</si>
  <si>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</si>
  <si>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</si>
  <si>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</si>
  <si>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</si>
  <si>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</si>
  <si>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</si>
  <si>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</si>
  <si>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</si>
  <si>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</si>
  <si>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</si>
  <si>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</si>
  <si>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</si>
  <si>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</si>
  <si>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</si>
  <si>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</si>
  <si>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</si>
  <si>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</si>
  <si>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</si>
  <si>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</si>
  <si>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</si>
  <si>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</si>
  <si>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</si>
  <si>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</si>
  <si>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</si>
  <si>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</si>
  <si>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</si>
  <si>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</si>
  <si>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</si>
  <si>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</si>
  <si>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</si>
  <si>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</si>
  <si>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</si>
  <si>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</si>
  <si>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</si>
  <si>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</si>
  <si>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</si>
  <si>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</si>
  <si>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</si>
  <si>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</si>
  <si>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</si>
  <si>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</si>
  <si>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</si>
  <si>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</si>
  <si>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</si>
  <si>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</si>
  <si>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</si>
  <si>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</si>
  <si>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</si>
  <si>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</si>
  <si>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</si>
  <si>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</si>
  <si>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</si>
  <si>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</si>
  <si>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</si>
  <si>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</si>
  <si>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</si>
  <si>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</si>
  <si>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</si>
  <si>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</si>
  <si>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</si>
  <si>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</si>
  <si>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</si>
  <si>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</si>
  <si>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</si>
  <si>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</si>
  <si>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</si>
  <si>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</si>
  <si>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</si>
  <si>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</si>
  <si>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</si>
  <si>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</si>
  <si>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</si>
  <si>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</si>
  <si>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</si>
  <si>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</si>
  <si>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</si>
  <si>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</si>
  <si>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</si>
  <si>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</si>
  <si>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</si>
  <si>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</si>
  <si>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</si>
  <si>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</si>
  <si>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</si>
  <si>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</si>
  <si>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</si>
  <si>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</si>
  <si>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</si>
  <si>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</si>
  <si>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</si>
  <si>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</si>
  <si>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</si>
  <si>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</si>
  <si>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</si>
  <si>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</si>
  <si>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</si>
  <si>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</si>
  <si>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</si>
  <si>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</si>
  <si>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</si>
  <si>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</si>
  <si>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</si>
  <si>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</si>
  <si>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</si>
  <si>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</si>
  <si>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</si>
  <si>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</si>
  <si>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</si>
  <si>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</si>
  <si>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</si>
  <si>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</si>
  <si>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</si>
  <si>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</si>
  <si>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</si>
  <si>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</si>
  <si>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</si>
  <si>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</si>
  <si>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</si>
  <si>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</si>
  <si>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</si>
  <si>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</si>
  <si>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</si>
  <si>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</si>
  <si>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</si>
  <si>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</si>
  <si>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</si>
  <si>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</si>
  <si>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</si>
  <si>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</si>
  <si>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</si>
  <si>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</si>
  <si>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</si>
  <si>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</si>
  <si>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</si>
  <si>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</si>
  <si>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</si>
  <si>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</si>
  <si>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</si>
  <si>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</si>
  <si>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</si>
  <si>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</si>
  <si>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</si>
  <si>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</si>
  <si>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</si>
  <si>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</si>
  <si>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</si>
  <si>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</si>
  <si>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</si>
  <si>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</si>
  <si>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</si>
  <si>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</si>
  <si>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</si>
  <si>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</si>
  <si>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</si>
  <si>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</si>
  <si>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</si>
  <si>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</si>
  <si>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</si>
  <si>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</si>
  <si>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</si>
  <si>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</si>
  <si>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</si>
  <si>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</si>
  <si>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</si>
  <si>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</si>
  <si>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</si>
  <si>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</si>
  <si>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</si>
  <si>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</si>
  <si>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</si>
  <si>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</si>
  <si>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</si>
  <si>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</si>
  <si>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</si>
  <si>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</si>
  <si>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</si>
  <si>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</si>
  <si>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</si>
  <si>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</si>
  <si>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</si>
  <si>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</si>
  <si>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</si>
  <si>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</si>
  <si>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</si>
  <si>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</si>
  <si>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</si>
  <si>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</si>
  <si>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</si>
  <si>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</si>
  <si>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</si>
  <si>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</si>
  <si>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</si>
  <si>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</si>
  <si>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</si>
  <si>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</si>
  <si>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</si>
  <si>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</si>
  <si>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</si>
  <si>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</si>
  <si>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</si>
  <si>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</si>
  <si>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</si>
  <si>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</si>
  <si>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</si>
  <si>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</si>
  <si>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</si>
  <si>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</si>
  <si>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</si>
  <si>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</si>
  <si>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</si>
  <si>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</si>
  <si>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</si>
  <si>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</si>
  <si>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</si>
  <si>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</si>
  <si>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</si>
  <si>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</si>
  <si>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</si>
  <si>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</si>
  <si>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</si>
  <si>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</si>
  <si>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</si>
  <si>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</si>
  <si>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</si>
  <si>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</si>
  <si>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</si>
  <si>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</si>
  <si>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</si>
  <si>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</si>
  <si>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</si>
  <si>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</si>
  <si>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</si>
  <si>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</si>
  <si>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</si>
  <si>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</si>
  <si>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</si>
  <si>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</si>
  <si>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</si>
  <si>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</si>
  <si>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</si>
  <si>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</si>
  <si>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</si>
  <si>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</si>
  <si>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</si>
  <si>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</si>
  <si>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</si>
  <si>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</si>
  <si>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</si>
  <si>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</si>
  <si>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</si>
  <si>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</si>
  <si>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</si>
  <si>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</si>
  <si>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</si>
  <si>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</si>
  <si>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</si>
  <si>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</si>
  <si>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</si>
  <si>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</si>
  <si>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</si>
  <si>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</si>
  <si>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</si>
  <si>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</si>
  <si>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</si>
  <si>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</si>
  <si>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</si>
  <si>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</si>
  <si>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</si>
  <si>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</si>
  <si>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</si>
  <si>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</si>
  <si>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</si>
  <si>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</si>
  <si>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</si>
  <si>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</si>
  <si>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</si>
  <si>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</si>
  <si>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</si>
  <si>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</si>
  <si>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</si>
  <si>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</si>
  <si>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</si>
  <si>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</si>
  <si>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</si>
  <si>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</si>
  <si>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</si>
  <si>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</si>
  <si>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</si>
  <si>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</si>
  <si>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</si>
  <si>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</si>
  <si>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</si>
  <si>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</si>
  <si>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</si>
  <si>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</si>
  <si>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</si>
  <si>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</si>
  <si>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</si>
  <si>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</si>
  <si>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</si>
  <si>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</si>
  <si>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</si>
  <si>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</si>
  <si>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</si>
  <si>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</si>
  <si>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</si>
  <si>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</si>
  <si>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</si>
  <si>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</si>
  <si>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</si>
  <si>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</si>
  <si>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</si>
  <si>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</si>
  <si>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</si>
  <si>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</si>
  <si>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</si>
  <si>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</si>
  <si>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</si>
  <si>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</si>
  <si>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</si>
  <si>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</si>
  <si>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</si>
  <si>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</si>
  <si>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</si>
  <si>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</si>
  <si>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</si>
  <si>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</si>
  <si>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</si>
  <si>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</si>
  <si>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</si>
  <si>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</si>
  <si>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</si>
  <si>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</si>
  <si>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</si>
  <si>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</si>
  <si>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</si>
  <si>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</si>
  <si>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</si>
  <si>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</si>
  <si>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</si>
  <si>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</si>
  <si>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</si>
  <si>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</si>
  <si>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</si>
  <si>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</si>
  <si>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</si>
  <si>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</si>
  <si>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</si>
  <si>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</si>
  <si>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</si>
  <si>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</si>
  <si>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</si>
  <si>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</si>
  <si>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</si>
  <si>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</si>
  <si>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</si>
  <si>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</si>
  <si>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</si>
  <si>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</si>
  <si>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</si>
  <si>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</si>
  <si>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</si>
  <si>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</si>
  <si>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</si>
  <si>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</si>
  <si>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</si>
  <si>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</si>
  <si>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</si>
  <si>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</si>
  <si>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</si>
  <si>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</si>
  <si>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</si>
  <si>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</si>
  <si>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</si>
  <si>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</si>
  <si>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</si>
  <si>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</si>
  <si>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</si>
  <si>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</si>
  <si>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</si>
  <si>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</si>
  <si>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</si>
  <si>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</si>
  <si>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</si>
  <si>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</si>
  <si>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</si>
  <si>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</si>
  <si>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</si>
  <si>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</si>
  <si>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</si>
  <si>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</si>
  <si>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</si>
  <si>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</si>
  <si>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</si>
  <si>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</si>
  <si>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</si>
  <si>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</si>
  <si>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</si>
  <si>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</si>
  <si>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</si>
  <si>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</si>
  <si>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</si>
  <si>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</si>
  <si>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</si>
  <si>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</si>
  <si>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</si>
  <si>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</si>
  <si>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</si>
  <si>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</si>
  <si>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</si>
  <si>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</si>
  <si>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</si>
  <si>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</si>
  <si>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</si>
  <si>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</si>
  <si>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</si>
  <si>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</si>
  <si>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</si>
  <si>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</si>
  <si>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</si>
  <si>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</si>
  <si>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</si>
  <si>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</si>
  <si>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</si>
  <si>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</si>
  <si>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</si>
  <si>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</si>
  <si>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</si>
  <si>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</si>
  <si>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</si>
  <si>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</si>
  <si>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</si>
  <si>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</si>
  <si>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</si>
  <si>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</si>
  <si>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</si>
  <si>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</si>
  <si>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</si>
  <si>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</si>
  <si>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</si>
  <si>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</si>
  <si>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</si>
  <si>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</si>
  <si>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</si>
  <si>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</si>
  <si>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</si>
  <si>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</si>
  <si>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</si>
  <si>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</si>
  <si>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</si>
  <si>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</si>
  <si>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</si>
  <si>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</si>
  <si>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</si>
  <si>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</si>
  <si>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</si>
  <si>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</si>
  <si>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</si>
  <si>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</si>
  <si>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</si>
  <si>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</si>
  <si>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</si>
  <si>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</si>
  <si>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</si>
  <si>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</si>
  <si>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</si>
  <si>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</si>
  <si>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</si>
  <si>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</si>
  <si>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</si>
  <si>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</si>
  <si>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</si>
  <si>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</si>
  <si>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</si>
  <si>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</si>
  <si>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</si>
  <si>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</si>
  <si>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</si>
  <si>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</si>
  <si>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</si>
  <si>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</si>
  <si>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</si>
  <si>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</si>
  <si>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</si>
  <si>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</si>
  <si>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</si>
  <si>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</si>
  <si>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</si>
  <si>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</si>
  <si>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</si>
  <si>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</si>
  <si>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</si>
  <si>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</si>
  <si>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</si>
  <si>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</si>
  <si>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</si>
  <si>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</si>
  <si>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</si>
  <si>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</si>
  <si>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</si>
  <si>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</si>
  <si>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</si>
  <si>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</si>
  <si>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</si>
  <si>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</si>
  <si>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</si>
  <si>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</si>
  <si>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</si>
  <si>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</si>
  <si>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</si>
  <si>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</si>
  <si>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</si>
  <si>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</si>
  <si>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</si>
  <si>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</si>
  <si>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</si>
  <si>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</si>
  <si>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</si>
  <si>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</si>
  <si>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</si>
  <si>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</si>
  <si>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</si>
  <si>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</si>
  <si>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</si>
  <si>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</si>
  <si>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</si>
  <si>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</si>
  <si>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</si>
  <si>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</si>
  <si>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</si>
  <si>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</si>
  <si>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</si>
  <si>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</si>
  <si>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</si>
  <si>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</si>
  <si>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</si>
  <si>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</si>
  <si>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</si>
  <si>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</si>
  <si>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</si>
  <si>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</si>
  <si>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</si>
  <si>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</si>
  <si>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</si>
  <si>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</si>
  <si>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</si>
  <si>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</si>
  <si>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</si>
  <si>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</si>
  <si>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</si>
  <si>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</si>
  <si>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</si>
  <si>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</si>
  <si>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</si>
  <si>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</si>
  <si>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</si>
  <si>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</si>
  <si>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</si>
  <si>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</si>
  <si>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</si>
  <si>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</si>
  <si>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</si>
  <si>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</si>
  <si>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</si>
  <si>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</si>
  <si>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</si>
  <si>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</si>
  <si>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</si>
  <si>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</si>
  <si>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</si>
  <si>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</si>
  <si>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</si>
  <si>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</si>
  <si>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</si>
  <si>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</si>
  <si>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</si>
  <si>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</si>
  <si>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</si>
  <si>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</si>
  <si>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</si>
  <si>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</si>
  <si>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</si>
  <si>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</si>
  <si>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</si>
  <si>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</si>
  <si>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</si>
  <si>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</si>
  <si>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</si>
  <si>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</si>
  <si>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</si>
  <si>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</si>
  <si>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</si>
  <si>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</si>
  <si>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</si>
  <si>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</si>
  <si>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</si>
  <si>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</si>
  <si>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</si>
  <si>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</si>
  <si>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</si>
  <si>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</si>
  <si>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</si>
  <si>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</si>
  <si>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</si>
  <si>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</si>
  <si>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</si>
  <si>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</si>
  <si>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</si>
  <si>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</si>
  <si>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</si>
  <si>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</si>
  <si>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</si>
  <si>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</si>
  <si>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</si>
  <si>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</si>
  <si>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</si>
  <si>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</si>
  <si>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</si>
  <si>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</si>
  <si>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</si>
  <si>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</si>
  <si>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</si>
  <si>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</si>
  <si>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</si>
  <si>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</si>
  <si>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</si>
  <si>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</si>
  <si>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</si>
  <si>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</si>
  <si>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</si>
  <si>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</si>
  <si>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</si>
  <si>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</si>
  <si>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</si>
  <si>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</si>
  <si>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</si>
  <si>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</si>
  <si>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</si>
  <si>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</si>
  <si>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</si>
  <si>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</si>
  <si>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</si>
  <si>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</si>
  <si>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</si>
  <si>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</si>
  <si>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</si>
  <si>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</si>
  <si>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</si>
  <si>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</si>
  <si>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</si>
  <si>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</si>
  <si>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</si>
  <si>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</si>
  <si>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</si>
  <si>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</si>
  <si>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</si>
  <si>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</si>
  <si>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</si>
  <si>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</si>
  <si>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</si>
  <si>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</si>
  <si>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</si>
  <si>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</si>
  <si>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</si>
  <si>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</si>
  <si>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</si>
  <si>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</si>
  <si>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</si>
  <si>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</si>
  <si>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</si>
  <si>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</si>
  <si>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</si>
  <si>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</si>
  <si>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</si>
  <si>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</si>
  <si>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</si>
  <si>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</si>
  <si>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</si>
  <si>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</si>
  <si>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</si>
  <si>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</si>
  <si>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</si>
  <si>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</si>
  <si>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</si>
  <si>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</si>
  <si>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</si>
  <si>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</si>
  <si>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</si>
  <si>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</si>
  <si>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</si>
  <si>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</si>
  <si>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</si>
  <si>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</si>
  <si>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</si>
  <si>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</si>
  <si>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</si>
  <si>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</si>
  <si>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</si>
  <si>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</si>
  <si>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</si>
  <si>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</si>
  <si>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</si>
  <si>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</si>
  <si>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</si>
  <si>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</si>
  <si>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</si>
  <si>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</si>
  <si>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</si>
  <si>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</si>
  <si>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</si>
  <si>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</si>
  <si>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</si>
  <si>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</si>
  <si>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</si>
  <si>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</si>
  <si>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</si>
  <si>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</si>
  <si>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</si>
  <si>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</si>
  <si>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</si>
  <si>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</si>
  <si>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</si>
  <si>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</si>
  <si>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</si>
  <si>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</si>
  <si>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</si>
  <si>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</si>
  <si>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</si>
  <si>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</si>
  <si>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</si>
  <si>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</si>
  <si>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</si>
  <si>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</si>
  <si>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</si>
  <si>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</si>
  <si>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</si>
  <si>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</si>
  <si>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</si>
  <si>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</si>
  <si>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</si>
  <si>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</si>
  <si>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</si>
  <si>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</si>
  <si>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</si>
  <si>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</si>
  <si>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</si>
  <si>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</si>
  <si>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</si>
  <si>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</si>
  <si>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</si>
  <si>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</si>
  <si>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</si>
  <si>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</si>
  <si>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</si>
  <si>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</si>
  <si>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</si>
  <si>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</si>
  <si>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</si>
  <si>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</si>
  <si>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</si>
  <si>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</si>
  <si>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</si>
  <si>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</si>
  <si>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</si>
  <si>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</si>
  <si>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</si>
  <si>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</si>
  <si>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</si>
  <si>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</si>
  <si>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</si>
  <si>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</si>
  <si>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</si>
  <si>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</si>
  <si>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</si>
  <si>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</si>
  <si>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</si>
  <si>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</si>
  <si>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</si>
  <si>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</si>
  <si>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</si>
  <si>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</si>
  <si>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</si>
  <si>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</si>
  <si>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</si>
  <si>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</si>
  <si>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</si>
  <si>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</si>
  <si>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</si>
  <si>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</si>
  <si>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</si>
  <si>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</si>
  <si>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</si>
  <si>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</si>
  <si>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</si>
  <si>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</si>
  <si>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</si>
  <si>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</si>
  <si>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</si>
  <si>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</si>
  <si>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</si>
  <si>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</si>
  <si>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</si>
  <si>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</si>
  <si>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</si>
  <si>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</si>
  <si>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</si>
  <si>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</si>
  <si>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</si>
  <si>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</si>
  <si>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</si>
  <si>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</si>
  <si>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</si>
  <si>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</si>
  <si>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</si>
  <si>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</si>
  <si>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</si>
  <si>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</si>
  <si>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</si>
  <si>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</si>
  <si>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</si>
  <si>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</si>
  <si>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</si>
  <si>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</si>
  <si>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</si>
  <si>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</si>
  <si>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</si>
  <si>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</si>
  <si>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</si>
  <si>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</si>
  <si>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</si>
  <si>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</si>
  <si>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</si>
  <si>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</si>
  <si>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</si>
  <si>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</si>
  <si>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</si>
  <si>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</si>
  <si>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</si>
  <si>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</si>
  <si>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</si>
  <si>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</si>
  <si>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</si>
  <si>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</si>
  <si>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</si>
  <si>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</si>
  <si>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</si>
  <si>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</si>
  <si>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</si>
  <si>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</si>
  <si>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</si>
  <si>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</si>
  <si>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</si>
  <si>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</si>
  <si>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</si>
  <si>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</si>
  <si>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</si>
  <si>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</si>
  <si>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</si>
  <si>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</si>
  <si>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</si>
  <si>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</si>
  <si>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</si>
  <si>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</si>
  <si>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</si>
  <si>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</si>
  <si>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</si>
  <si>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</si>
  <si>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</si>
  <si>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</si>
  <si>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</si>
  <si>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</si>
  <si>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</si>
  <si>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</si>
  <si>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</si>
  <si>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</si>
  <si>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</si>
  <si>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</si>
  <si>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</si>
  <si>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</si>
  <si>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</si>
  <si>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</si>
  <si>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</si>
  <si>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</si>
  <si>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</si>
  <si>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</si>
  <si>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</si>
  <si>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</si>
  <si>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</si>
  <si>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</si>
  <si>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</si>
  <si>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</si>
  <si>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</si>
  <si>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</si>
  <si>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</si>
  <si>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</si>
  <si>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</si>
  <si>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</si>
  <si>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</si>
  <si>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</si>
  <si>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</si>
  <si>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</si>
  <si>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</si>
  <si>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</si>
  <si>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</si>
  <si>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</si>
  <si>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</si>
  <si>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</si>
  <si>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</si>
  <si>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</si>
  <si>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</si>
  <si>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</si>
  <si>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</si>
  <si>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</si>
  <si>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</si>
  <si>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</si>
  <si>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</si>
  <si>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</si>
  <si>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</si>
  <si>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</si>
  <si>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</si>
  <si>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</si>
  <si>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</si>
  <si>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</si>
  <si>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</si>
  <si>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</si>
  <si>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</si>
  <si>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</si>
  <si>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</si>
  <si>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</si>
  <si>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</si>
  <si>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</si>
  <si>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</si>
  <si>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</si>
  <si>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</si>
  <si>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</si>
  <si>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</si>
  <si>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</si>
  <si>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</si>
  <si>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</si>
  <si>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</si>
  <si>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</si>
  <si>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</si>
  <si>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</si>
  <si>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</si>
  <si>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</si>
  <si>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</si>
  <si>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</si>
  <si>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</si>
  <si>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</si>
  <si>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</si>
  <si>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</si>
  <si>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</si>
  <si>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</si>
  <si>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</si>
  <si>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</si>
  <si>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</si>
  <si>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</si>
  <si>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</si>
  <si>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</si>
  <si>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</si>
  <si>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</si>
  <si>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</si>
  <si>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</si>
  <si>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</si>
  <si>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</si>
  <si>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</si>
  <si>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</si>
  <si>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</si>
  <si>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</si>
  <si>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</si>
  <si>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</si>
  <si>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</si>
  <si>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</si>
  <si>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</si>
  <si>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</si>
  <si>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</si>
  <si>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</si>
  <si>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</si>
  <si>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</si>
  <si>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</si>
  <si>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</si>
  <si>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</si>
  <si>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</si>
  <si>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</si>
  <si>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</si>
  <si>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</si>
  <si>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</si>
  <si>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</si>
  <si>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</si>
  <si>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</si>
  <si>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</si>
  <si>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</si>
  <si>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</si>
  <si>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</si>
  <si>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</si>
  <si>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</si>
  <si>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</si>
  <si>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</si>
  <si>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</si>
  <si>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</si>
  <si>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</si>
  <si>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</si>
  <si>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</si>
  <si>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</si>
  <si>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</si>
  <si>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</si>
  <si>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</si>
  <si>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</si>
  <si>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</si>
  <si>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</si>
  <si>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</si>
  <si>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</si>
  <si>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</si>
  <si>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</si>
  <si>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</si>
  <si>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</si>
  <si>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</si>
  <si>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</si>
  <si>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</si>
  <si>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</si>
  <si>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</si>
  <si>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</si>
  <si>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</si>
  <si>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</si>
  <si>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</si>
  <si>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</si>
  <si>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</si>
  <si>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</si>
  <si>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</si>
  <si>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</si>
  <si>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</si>
  <si>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</si>
  <si>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</si>
  <si>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</si>
  <si>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</si>
  <si>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</si>
  <si>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</si>
  <si>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</si>
  <si>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</si>
  <si>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</si>
  <si>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</si>
  <si>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</si>
  <si>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</si>
  <si>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</si>
  <si>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</si>
  <si>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</si>
  <si>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</si>
  <si>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</si>
  <si>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</si>
  <si>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</si>
  <si>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</si>
  <si>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</si>
  <si>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</si>
  <si>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</si>
  <si>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</si>
  <si>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</si>
  <si>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</si>
  <si>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</si>
  <si>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</si>
  <si>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</si>
  <si>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</si>
  <si>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</si>
  <si>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</si>
  <si>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</si>
  <si>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</si>
  <si>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</si>
  <si>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</si>
  <si>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</si>
  <si>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</si>
  <si>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</si>
  <si>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</si>
  <si>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</si>
  <si>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</si>
  <si>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</si>
  <si>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</si>
  <si>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</si>
  <si>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</si>
  <si>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</si>
  <si>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</si>
  <si>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</si>
  <si>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</si>
  <si>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</si>
  <si>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</si>
  <si>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</si>
  <si>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</si>
  <si>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</si>
  <si>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</si>
  <si>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</si>
  <si>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</si>
  <si>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</si>
  <si>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</si>
  <si>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</si>
  <si>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</si>
  <si>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</si>
  <si>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</si>
  <si>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</si>
  <si>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</si>
  <si>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</si>
  <si>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</si>
  <si>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</si>
  <si>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</si>
  <si>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</si>
  <si>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</si>
  <si>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</si>
  <si>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</si>
  <si>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</si>
  <si>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</si>
  <si>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</si>
  <si>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</si>
  <si>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</si>
  <si>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</si>
  <si>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</si>
  <si>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</si>
  <si>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</si>
  <si>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</si>
  <si>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</si>
  <si>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</si>
  <si>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</si>
  <si>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</si>
  <si>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</si>
  <si>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</si>
  <si>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</si>
  <si>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</si>
  <si>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</si>
  <si>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</si>
  <si>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</si>
  <si>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</si>
  <si>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</si>
  <si>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</si>
  <si>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</si>
  <si>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</si>
  <si>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</si>
  <si>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</si>
  <si>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</si>
  <si>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</si>
  <si>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</si>
  <si>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</si>
  <si>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</si>
  <si>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</si>
  <si>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</si>
  <si>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</si>
  <si>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</si>
  <si>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</si>
  <si>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</si>
  <si>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</si>
  <si>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</si>
  <si>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</si>
  <si>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</si>
  <si>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</si>
  <si>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</si>
  <si>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</si>
  <si>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</si>
  <si>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</si>
  <si>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</si>
  <si>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</si>
  <si>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</si>
  <si>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</si>
  <si>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</si>
  <si>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</si>
  <si>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</si>
  <si>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</si>
  <si>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</si>
  <si>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</si>
  <si>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</si>
  <si>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</si>
  <si>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</si>
  <si>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</si>
  <si>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</si>
  <si>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</si>
  <si>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</si>
  <si>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</si>
  <si>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</si>
  <si>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</si>
  <si>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</si>
  <si>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</si>
  <si>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</si>
  <si>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</si>
  <si>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</si>
  <si>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</si>
  <si>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</si>
  <si>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</si>
  <si>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</si>
  <si>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</si>
  <si>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</si>
  <si>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</si>
  <si>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</si>
  <si>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</si>
  <si>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</si>
  <si>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</si>
  <si>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</si>
  <si>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</si>
  <si>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</si>
  <si>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</si>
  <si>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</si>
  <si>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</si>
  <si>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</si>
  <si>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</si>
  <si>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</si>
  <si>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</si>
  <si>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</si>
  <si>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</si>
  <si>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</si>
  <si>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</si>
  <si>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</si>
  <si>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</si>
  <si>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</si>
  <si>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</si>
  <si>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</si>
  <si>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</si>
  <si>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</si>
  <si>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</si>
  <si>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</si>
  <si>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</si>
  <si>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</si>
  <si>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</si>
  <si>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</si>
  <si>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</si>
  <si>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</si>
  <si>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</si>
  <si>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</si>
  <si>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</si>
  <si>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</si>
  <si>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</si>
  <si>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</si>
  <si>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</si>
  <si>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</si>
  <si>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</si>
  <si>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</si>
  <si>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</si>
  <si>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</si>
  <si>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</si>
  <si>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</si>
  <si>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</si>
  <si>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</si>
  <si>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</si>
  <si>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</si>
  <si>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</si>
  <si>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</si>
  <si>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</si>
  <si>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</si>
  <si>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</si>
  <si>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</si>
  <si>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</si>
  <si>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</si>
  <si>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</si>
  <si>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</si>
  <si>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</si>
  <si>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</si>
  <si>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</si>
  <si>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</si>
  <si>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</si>
  <si>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</si>
  <si>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</si>
  <si>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</si>
  <si>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</si>
  <si>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</si>
  <si>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</si>
  <si>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</si>
  <si>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</si>
  <si>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</si>
  <si>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</si>
  <si>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</si>
  <si>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</si>
  <si>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</si>
  <si>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</si>
  <si>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</si>
  <si>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</si>
  <si>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</si>
  <si>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</si>
  <si>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</si>
  <si>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</si>
  <si>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</si>
  <si>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</si>
  <si>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</si>
  <si>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</si>
  <si>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</si>
  <si>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</si>
  <si>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</si>
  <si>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</si>
  <si>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</si>
  <si>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</si>
  <si>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</si>
  <si>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</si>
  <si>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</si>
  <si>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</si>
  <si>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</si>
  <si>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</si>
  <si>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</si>
  <si>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</si>
  <si>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</si>
  <si>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</si>
  <si>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</si>
  <si>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</si>
  <si>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</si>
  <si>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</si>
  <si>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</si>
  <si>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</si>
  <si>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</si>
  <si>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</si>
  <si>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</si>
  <si>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</si>
  <si>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</si>
  <si>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</si>
  <si>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</si>
  <si>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</si>
  <si>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</si>
  <si>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</si>
  <si>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</si>
  <si>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</si>
  <si>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</si>
  <si>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</si>
  <si>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</si>
  <si>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</si>
  <si>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</si>
  <si>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</si>
  <si>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</si>
  <si>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</si>
  <si>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</si>
  <si>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</si>
  <si>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</si>
  <si>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</si>
  <si>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</si>
  <si>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</si>
  <si>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</si>
  <si>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</si>
  <si>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</si>
  <si>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</si>
  <si>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</si>
  <si>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</si>
  <si>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</si>
  <si>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</si>
  <si>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</si>
  <si>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</si>
  <si>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</si>
  <si>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</si>
  <si>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</si>
  <si>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</si>
  <si>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</si>
  <si>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</si>
  <si>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</si>
  <si>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</si>
  <si>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</si>
  <si>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</si>
  <si>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</si>
  <si>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</si>
  <si>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</si>
  <si>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</si>
  <si>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</si>
  <si>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</si>
  <si>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</si>
  <si>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</si>
  <si>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</si>
  <si>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</si>
  <si>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</si>
  <si>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</si>
  <si>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</si>
  <si>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</si>
  <si>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</si>
  <si>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</si>
  <si>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</si>
  <si>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</si>
  <si>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</si>
  <si>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</si>
  <si>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</si>
  <si>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</si>
  <si>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</si>
  <si>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</si>
  <si>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</si>
  <si>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</si>
  <si>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</si>
  <si>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</si>
  <si>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</si>
  <si>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</si>
  <si>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</si>
  <si>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</si>
  <si>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</si>
  <si>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</si>
  <si>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</si>
  <si>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</si>
  <si>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</si>
  <si>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</si>
  <si>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</si>
  <si>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</si>
  <si>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</si>
  <si>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</si>
  <si>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</si>
  <si>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</si>
  <si>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</si>
  <si>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</si>
  <si>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</si>
  <si>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</si>
  <si>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</si>
  <si>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</si>
  <si>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</si>
  <si>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</si>
  <si>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</si>
  <si>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</si>
  <si>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</si>
  <si>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</si>
  <si>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</si>
  <si>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</si>
  <si>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</si>
  <si>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</si>
  <si>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</si>
  <si>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</si>
  <si>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</si>
  <si>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</si>
  <si>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</si>
  <si>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</si>
  <si>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</si>
  <si>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</si>
  <si>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</si>
  <si>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</si>
  <si>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</si>
  <si>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</si>
  <si>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</si>
  <si>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</si>
  <si>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</si>
  <si>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</si>
  <si>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</si>
  <si>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</si>
  <si>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</si>
  <si>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</si>
  <si>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</si>
  <si>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</si>
  <si>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</si>
  <si>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</si>
  <si>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</si>
  <si>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</si>
  <si>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</si>
  <si>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</si>
  <si>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</si>
  <si>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</si>
  <si>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</si>
  <si>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</si>
  <si>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</si>
  <si>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</si>
  <si>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</si>
  <si>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</si>
  <si>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</si>
  <si>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</si>
  <si>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</si>
  <si>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</si>
  <si>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</si>
  <si>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</si>
  <si>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</si>
  <si>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</si>
  <si>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</si>
  <si>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</si>
  <si>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</si>
  <si>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</si>
  <si>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</si>
  <si>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</si>
  <si>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</si>
  <si>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</si>
  <si>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</si>
  <si>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</si>
  <si>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</si>
  <si>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</si>
  <si>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</si>
  <si>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</si>
  <si>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</si>
  <si>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</si>
  <si>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</si>
  <si>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</si>
  <si>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</si>
  <si>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</si>
  <si>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</si>
  <si>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</si>
  <si>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</si>
  <si>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</si>
  <si>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</si>
  <si>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</si>
  <si>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</si>
  <si>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</si>
  <si>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</si>
  <si>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</si>
  <si>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</si>
  <si>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</si>
  <si>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</si>
  <si>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</si>
  <si>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</si>
  <si>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</si>
  <si>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</si>
  <si>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</si>
  <si>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</si>
  <si>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</si>
  <si>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</si>
  <si>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</si>
  <si>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</si>
  <si>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</si>
  <si>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</si>
  <si>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</si>
  <si>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</si>
  <si>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</si>
  <si>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</si>
  <si>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</si>
  <si>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</si>
  <si>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</si>
  <si>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</si>
  <si>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</si>
  <si>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</si>
  <si>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</si>
  <si>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</si>
  <si>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</si>
  <si>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</si>
  <si>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</si>
  <si>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</si>
  <si>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</si>
  <si>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</si>
  <si>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</si>
  <si>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</si>
  <si>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</si>
  <si>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</si>
  <si>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</si>
  <si>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</si>
  <si>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</si>
  <si>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</si>
  <si>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</si>
  <si>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</si>
  <si>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</si>
  <si>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</si>
  <si>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</si>
  <si>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</si>
  <si>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</si>
  <si>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</si>
  <si>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</si>
  <si>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</si>
  <si>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</si>
  <si>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</si>
  <si>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</si>
  <si>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</si>
  <si>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</si>
  <si>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</si>
  <si>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</si>
  <si>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</si>
  <si>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</si>
  <si>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</si>
  <si>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</si>
  <si>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</si>
  <si>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</si>
  <si>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</si>
  <si>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</si>
  <si>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</si>
  <si>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</si>
  <si>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</si>
  <si>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</si>
  <si>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</si>
  <si>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</si>
  <si>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</si>
  <si>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</si>
  <si>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</si>
  <si>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</si>
  <si>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</si>
  <si>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</si>
  <si>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</si>
  <si>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</si>
  <si>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</si>
  <si>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</si>
  <si>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</si>
  <si>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</si>
  <si>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</si>
  <si>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</si>
  <si>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</si>
  <si>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</si>
  <si>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</si>
  <si>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</si>
  <si>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</si>
  <si>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</si>
  <si>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</si>
  <si>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</si>
  <si>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</si>
  <si>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</si>
  <si>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</si>
  <si>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</si>
  <si>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</si>
  <si>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</si>
  <si>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</si>
  <si>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</si>
  <si>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</si>
  <si>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</si>
  <si>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</si>
  <si>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</si>
  <si>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</si>
  <si>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</si>
  <si>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</si>
  <si>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</si>
  <si>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</si>
  <si>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</si>
  <si>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</si>
  <si>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</si>
  <si>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</si>
  <si>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</si>
  <si>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</si>
  <si>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</si>
  <si>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</si>
  <si>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</si>
  <si>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</si>
  <si>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</si>
  <si>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</si>
  <si>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</si>
  <si>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</si>
  <si>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</si>
  <si>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</si>
  <si>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</si>
  <si>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</si>
  <si>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</si>
  <si>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</si>
  <si>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</si>
  <si>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</si>
  <si>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</si>
  <si>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</si>
  <si>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</si>
  <si>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</si>
  <si>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</si>
  <si>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</si>
  <si>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</si>
  <si>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</si>
  <si>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</si>
  <si>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</si>
  <si>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</si>
  <si>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</si>
  <si>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</si>
  <si>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</si>
  <si>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</si>
  <si>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</si>
  <si>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</si>
  <si>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</si>
  <si>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</si>
  <si>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</si>
  <si>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</si>
  <si>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</si>
  <si>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</si>
  <si>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</si>
  <si>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</si>
  <si>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</si>
  <si>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</si>
  <si>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</si>
  <si>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</si>
  <si>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</si>
  <si>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</si>
  <si>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</si>
  <si>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</si>
  <si>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</si>
  <si>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</si>
  <si>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</si>
  <si>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</si>
  <si>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</si>
  <si>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</si>
  <si>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</si>
  <si>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</si>
  <si>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</si>
  <si>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</si>
  <si>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</si>
  <si>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</si>
  <si>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</si>
  <si>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</si>
  <si>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</si>
  <si>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</si>
  <si>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</si>
  <si>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</si>
  <si>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</si>
  <si>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</si>
  <si>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</si>
  <si>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</si>
  <si>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</si>
  <si>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</si>
  <si>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</si>
  <si>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</si>
  <si>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</si>
  <si>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</si>
  <si>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</si>
  <si>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</si>
  <si>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</si>
  <si>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</si>
  <si>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</si>
  <si>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</si>
  <si>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</si>
  <si>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</si>
  <si>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</si>
  <si>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</si>
  <si>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</si>
  <si>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</si>
  <si>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</si>
  <si>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</si>
  <si>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</si>
  <si>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</si>
  <si>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</si>
  <si>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</si>
  <si>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</si>
  <si>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</si>
  <si>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</si>
  <si>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</si>
  <si>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</si>
  <si>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</si>
  <si>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</si>
  <si>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</si>
  <si>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</si>
  <si>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</si>
  <si>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</si>
  <si>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</si>
  <si>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</si>
  <si>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</si>
  <si>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</si>
  <si>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</si>
  <si>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</si>
  <si>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</si>
  <si>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</si>
  <si>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</si>
  <si>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</si>
  <si>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</si>
  <si>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</si>
  <si>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</si>
  <si>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</si>
  <si>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</si>
  <si>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</si>
  <si>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</si>
  <si>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</si>
  <si>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</si>
  <si>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</si>
  <si>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</si>
  <si>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</si>
  <si>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</si>
  <si>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</si>
  <si>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</si>
  <si>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</si>
  <si>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</si>
  <si>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</si>
  <si>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</si>
  <si>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</si>
  <si>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</si>
  <si>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</si>
  <si>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</si>
  <si>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</si>
  <si>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</si>
  <si>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</si>
  <si>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</si>
  <si>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</si>
  <si>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</si>
  <si>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</si>
  <si>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</si>
  <si>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</si>
  <si>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</si>
  <si>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</si>
  <si>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</si>
  <si>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</si>
  <si>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</si>
  <si>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</si>
  <si>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</si>
  <si>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</si>
  <si>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</si>
  <si>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</si>
  <si>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</si>
  <si>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</si>
  <si>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</si>
  <si>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</si>
  <si>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</si>
  <si>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</si>
  <si>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</si>
  <si>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</si>
  <si>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</si>
  <si>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</si>
  <si>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</si>
  <si>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</si>
  <si>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</si>
  <si>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</si>
  <si>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</si>
  <si>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</si>
  <si>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</si>
  <si>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</si>
  <si>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</si>
  <si>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</si>
  <si>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</si>
  <si>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</si>
  <si>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</si>
  <si>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</si>
  <si>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</si>
  <si>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</si>
  <si>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</si>
  <si>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</si>
  <si>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</si>
  <si>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</si>
  <si>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</si>
  <si>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</si>
  <si>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</si>
  <si>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</si>
  <si>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</si>
  <si>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</si>
  <si>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</si>
  <si>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</si>
  <si>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</si>
  <si>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</si>
  <si>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</si>
  <si>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</si>
  <si>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</si>
  <si>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</si>
  <si>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</si>
  <si>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</si>
  <si>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</si>
  <si>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</si>
  <si>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</si>
  <si>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</si>
  <si>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</si>
  <si>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</si>
  <si>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</si>
  <si>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</si>
  <si>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</si>
  <si>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</si>
  <si>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</si>
  <si>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</si>
  <si>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</si>
  <si>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</si>
  <si>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</si>
  <si>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</si>
  <si>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</si>
  <si>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</si>
  <si>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</si>
  <si>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</si>
  <si>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</si>
  <si>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</si>
  <si>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</si>
  <si>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</si>
  <si>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</si>
  <si>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</si>
  <si>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</si>
  <si>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</si>
  <si>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</si>
  <si>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</si>
  <si>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</si>
  <si>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</si>
  <si>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</si>
  <si>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</si>
  <si>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</si>
  <si>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</si>
  <si>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</si>
  <si>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</si>
  <si>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</si>
  <si>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</si>
  <si>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</si>
  <si>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</si>
  <si>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</si>
  <si>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</si>
  <si>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</si>
  <si>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</si>
  <si>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</si>
  <si>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</si>
  <si>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</si>
  <si>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</si>
  <si>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</si>
  <si>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</si>
  <si>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</si>
  <si>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</si>
  <si>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</si>
  <si>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</si>
  <si>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</si>
  <si>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</si>
  <si>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</si>
  <si>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</si>
  <si>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</si>
  <si>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</si>
  <si>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</si>
  <si>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</si>
  <si>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</si>
  <si>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</si>
  <si>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</si>
  <si>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</si>
  <si>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</si>
  <si>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</si>
  <si>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</si>
  <si>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</si>
  <si>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</si>
  <si>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</si>
  <si>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</si>
  <si>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</si>
  <si>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</si>
  <si>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</si>
  <si>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</si>
  <si>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</si>
  <si>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</si>
  <si>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</si>
  <si>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</si>
  <si>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</si>
  <si>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</si>
  <si>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</si>
  <si>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</si>
  <si>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</si>
  <si>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</si>
  <si>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</si>
  <si>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</si>
  <si>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</si>
  <si>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</si>
  <si>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</si>
  <si>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</si>
  <si>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</si>
  <si>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</si>
  <si>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</si>
  <si>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</si>
  <si>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</si>
  <si>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</si>
  <si>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</si>
  <si>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</si>
  <si>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</si>
  <si>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</si>
  <si>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</si>
  <si>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</si>
  <si>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</si>
  <si>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</si>
  <si>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</si>
  <si>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</si>
  <si>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</si>
  <si>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</si>
  <si>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</si>
  <si>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</si>
  <si>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</si>
  <si>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</si>
  <si>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</si>
  <si>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</si>
  <si>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</si>
  <si>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</si>
  <si>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</si>
  <si>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</si>
  <si>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</si>
  <si>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</si>
  <si>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</si>
  <si>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</si>
  <si>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</si>
  <si>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</si>
  <si>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</si>
  <si>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</si>
  <si>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</si>
  <si>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</si>
  <si>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</si>
  <si>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</si>
  <si>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</si>
  <si>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</si>
  <si>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</si>
  <si>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</si>
  <si>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</si>
  <si>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</si>
  <si>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</si>
  <si>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</si>
  <si>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</si>
  <si>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</si>
  <si>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</si>
  <si>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</si>
  <si>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</si>
  <si>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</si>
  <si>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</si>
  <si>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</si>
  <si>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</si>
  <si>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</si>
  <si>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</si>
  <si>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</si>
  <si>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</si>
  <si>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</si>
  <si>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</si>
  <si>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</si>
  <si>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</si>
  <si>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</si>
  <si>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</si>
  <si>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</si>
  <si>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</si>
  <si>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</si>
  <si>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</si>
  <si>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</si>
  <si>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</si>
  <si>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</si>
  <si>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</si>
  <si>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</si>
  <si>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</si>
  <si>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</si>
  <si>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</si>
  <si>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</si>
  <si>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</si>
  <si>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</si>
  <si>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</si>
  <si>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</si>
  <si>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</si>
  <si>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</si>
  <si>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</si>
  <si>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</si>
  <si>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</si>
  <si>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</si>
  <si>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</si>
  <si>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</si>
  <si>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</si>
  <si>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</si>
  <si>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</si>
  <si>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</si>
  <si>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</si>
  <si>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</si>
  <si>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</si>
  <si>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</si>
  <si>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</si>
  <si>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</si>
  <si>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</si>
  <si>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</si>
  <si>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</si>
  <si>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</si>
  <si>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</si>
  <si>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</si>
  <si>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</si>
  <si>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</si>
  <si>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</si>
  <si>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</si>
  <si>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</si>
  <si>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</si>
  <si>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</si>
  <si>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</si>
  <si>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</si>
  <si>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</si>
  <si>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</si>
  <si>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</si>
  <si>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</si>
  <si>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</si>
  <si>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</si>
  <si>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</si>
  <si>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</si>
  <si>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</si>
  <si>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</si>
  <si>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</si>
  <si>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</si>
  <si>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</si>
  <si>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</si>
  <si>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</si>
  <si>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</si>
  <si>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</si>
  <si>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</si>
  <si>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</si>
  <si>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</si>
  <si>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</si>
  <si>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</si>
  <si>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</si>
  <si>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</si>
  <si>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</si>
  <si>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</si>
  <si>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</si>
  <si>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</si>
  <si>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</si>
  <si>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</si>
  <si>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</si>
  <si>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</si>
  <si>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</si>
  <si>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</si>
  <si>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</si>
  <si>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</si>
  <si>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</si>
  <si>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</si>
  <si>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</si>
  <si>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</si>
  <si>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</si>
  <si>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</si>
  <si>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</si>
  <si>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</si>
  <si>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</si>
  <si>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</si>
  <si>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</si>
  <si>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</si>
  <si>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</si>
  <si>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</si>
  <si>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</si>
  <si>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</si>
  <si>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</si>
  <si>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</si>
  <si>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</si>
  <si>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</si>
  <si>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</si>
  <si>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</si>
  <si>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</si>
  <si>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</si>
  <si>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</si>
  <si>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</si>
  <si>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</si>
  <si>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</si>
  <si>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</si>
  <si>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</si>
  <si>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</si>
  <si>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</si>
  <si>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</si>
  <si>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</si>
  <si>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</si>
  <si>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</si>
  <si>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</si>
  <si>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</si>
  <si>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</si>
  <si>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</si>
  <si>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</si>
  <si>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</si>
  <si>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</si>
  <si>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</si>
  <si>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</si>
  <si>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</si>
  <si>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</si>
  <si>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</si>
  <si>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</si>
  <si>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</si>
  <si>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</si>
  <si>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</si>
  <si>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</si>
  <si>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</si>
  <si>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</si>
  <si>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</si>
  <si>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</si>
  <si>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</si>
  <si>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</si>
  <si>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</si>
  <si>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</si>
  <si>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</si>
  <si>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</si>
  <si>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</si>
  <si>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</si>
  <si>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</si>
  <si>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</si>
  <si>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</si>
  <si>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</si>
  <si>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</si>
  <si>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</si>
  <si>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</si>
  <si>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</si>
  <si>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</si>
  <si>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</si>
  <si>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</si>
  <si>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</si>
  <si>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</si>
  <si>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</si>
  <si>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</si>
  <si>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</si>
  <si>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</si>
  <si>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</si>
  <si>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</si>
  <si>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</si>
  <si>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</si>
  <si>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</si>
  <si>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</si>
  <si>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</si>
  <si>
    <t>Weitere Standorte:</t>
  </si>
  <si>
    <t xml:space="preserve">Bern / Frankfurt am Main </t>
  </si>
  <si>
    <t>2021:3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</si>
</sst>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42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0" fontId="4" fillId="36" borderId="0" xfId="0" applyFont="1" applyFill="1"/>
    <xf numFmtId="49" fontId="54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4" fillId="36" borderId="0" xfId="0" applyFont="1" applyFill="1"/>
    <xf numFmtId="0" fontId="0" fillId="0" borderId="0" xfId="0" applyAlignment="1">
      <alignment horizontal="right"/>
    </xf>
    <xf numFmtId="0" fontId="4" fillId="36" borderId="0" xfId="0" applyFont="1" applyFill="1"/>
    <xf numFmtId="0" fontId="4" fillId="36" borderId="0" xfId="0" applyFont="1" applyFill="1"/>
    <xf numFmtId="0" fontId="54" fillId="3" borderId="0" xfId="0" applyFont="1" applyFill="1" applyAlignment="1">
      <alignment horizontal="left" vertical="top" wrapText="1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8" fillId="0" borderId="0" xfId="43" applyFont="1" applyFill="1" applyAlignment="1" applyProtection="1">
      <alignment vertic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right" vertical="center" wrapText="1"/>
    </xf>
    <xf numFmtId="49" fontId="8" fillId="36" borderId="0" xfId="0" applyNumberFormat="1" applyFont="1" applyFill="1" applyBorder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NumberFormat="1" applyFont="1" applyFill="1" applyBorder="1" applyAlignment="1">
      <alignment horizontal="left" vertical="center"/>
    </xf>
    <xf numFmtId="0" fontId="54" fillId="36" borderId="0" xfId="0" applyNumberFormat="1" applyFont="1" applyFill="1" applyBorder="1" applyAlignment="1">
      <alignment horizontal="left"/>
    </xf>
    <xf numFmtId="49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0" fontId="8" fillId="36" borderId="24" xfId="0" applyFont="1" applyFill="1" applyBorder="1" applyAlignment="1">
      <alignment horizontal="right" vertical="center"/>
    </xf>
    <xf numFmtId="0" fontId="4" fillId="36" borderId="0" xfId="0" applyFont="1" applyFill="1" applyBorder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0" fontId="8" fillId="36" borderId="25" xfId="0" applyFont="1" applyFill="1" applyBorder="1" applyAlignment="1">
      <alignment horizontal="center" vertical="center"/>
    </xf>
    <xf numFmtId="49" fontId="8" fillId="36" borderId="25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2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CH!$E$57:$E$143</c:f>
              <c:numCache>
                <c:formatCode>0.0</c:formatCode>
                <c:ptCount val="87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CH!$G$57:$G$143</c:f>
              <c:numCache>
                <c:formatCode>0.0</c:formatCode>
                <c:ptCount val="87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CH!$I$57:$I$143</c:f>
              <c:numCache>
                <c:formatCode>0.0</c:formatCode>
                <c:ptCount val="87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CH!$K$57:$K$143</c:f>
              <c:numCache>
                <c:formatCode>0.0</c:formatCode>
                <c:ptCount val="87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CH!$O$57:$O$92</c:f>
              <c:numCache>
                <c:formatCode>0.0</c:formatCode>
                <c:ptCount val="36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CH!$Q$57:$Q$92</c:f>
              <c:numCache>
                <c:formatCode>0.0</c:formatCode>
                <c:ptCount val="36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CH!$S$57:$S$92</c:f>
              <c:numCache>
                <c:formatCode>0.0</c:formatCode>
                <c:ptCount val="36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CH!$U$57:$U$92</c:f>
              <c:numCache>
                <c:formatCode>0.0</c:formatCode>
                <c:ptCount val="36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FPRE_REG!$E$57:$E$143</c:f>
              <c:numCache>
                <c:formatCode>0.0</c:formatCode>
                <c:ptCount val="87"/>
                <c:pt idx="0">
                  <c:v>100</c:v>
                </c:pt>
                <c:pt idx="1">
                  <c:v>102.93309775339938</c:v>
                </c:pt>
                <c:pt idx="2">
                  <c:v>104.34775301417221</c:v>
                </c:pt>
                <c:pt idx="3">
                  <c:v>100.91103785521867</c:v>
                </c:pt>
                <c:pt idx="4">
                  <c:v>101.43938995699983</c:v>
                </c:pt>
                <c:pt idx="5">
                  <c:v>101.21863718878441</c:v>
                </c:pt>
                <c:pt idx="6">
                  <c:v>103.10499893823062</c:v>
                </c:pt>
                <c:pt idx="7">
                  <c:v>104.41165767863542</c:v>
                </c:pt>
                <c:pt idx="8">
                  <c:v>103.2971387434922</c:v>
                </c:pt>
                <c:pt idx="9">
                  <c:v>102.17150670221604</c:v>
                </c:pt>
                <c:pt idx="10">
                  <c:v>102.9835359607989</c:v>
                </c:pt>
                <c:pt idx="11">
                  <c:v>106.06305955925599</c:v>
                </c:pt>
                <c:pt idx="12">
                  <c:v>106.88818538175117</c:v>
                </c:pt>
                <c:pt idx="13">
                  <c:v>106.69241953874729</c:v>
                </c:pt>
                <c:pt idx="14">
                  <c:v>107.91603716482729</c:v>
                </c:pt>
                <c:pt idx="15">
                  <c:v>109.12682987288554</c:v>
                </c:pt>
                <c:pt idx="16">
                  <c:v>109.67878991870941</c:v>
                </c:pt>
                <c:pt idx="17">
                  <c:v>110.88258601550989</c:v>
                </c:pt>
                <c:pt idx="18">
                  <c:v>115.96059990204822</c:v>
                </c:pt>
                <c:pt idx="19">
                  <c:v>116.88755724880515</c:v>
                </c:pt>
                <c:pt idx="20">
                  <c:v>123.02368365052149</c:v>
                </c:pt>
                <c:pt idx="21">
                  <c:v>122.7167409566498</c:v>
                </c:pt>
                <c:pt idx="22">
                  <c:v>124.25831512801298</c:v>
                </c:pt>
                <c:pt idx="23">
                  <c:v>126.63478132131505</c:v>
                </c:pt>
                <c:pt idx="24">
                  <c:v>127.91427254173232</c:v>
                </c:pt>
                <c:pt idx="25">
                  <c:v>130.31332282776054</c:v>
                </c:pt>
                <c:pt idx="26">
                  <c:v>132.24666430428033</c:v>
                </c:pt>
                <c:pt idx="27">
                  <c:v>136.89172745759137</c:v>
                </c:pt>
                <c:pt idx="28">
                  <c:v>142.01306481618658</c:v>
                </c:pt>
                <c:pt idx="29">
                  <c:v>149.58762153399462</c:v>
                </c:pt>
                <c:pt idx="30">
                  <c:v>148.89290821255176</c:v>
                </c:pt>
                <c:pt idx="31">
                  <c:v>151.93621482445263</c:v>
                </c:pt>
                <c:pt idx="32">
                  <c:v>156.18218632922688</c:v>
                </c:pt>
                <c:pt idx="33">
                  <c:v>161.44706827731298</c:v>
                </c:pt>
                <c:pt idx="34">
                  <c:v>164.55645785563465</c:v>
                </c:pt>
                <c:pt idx="35">
                  <c:v>171.79151426670569</c:v>
                </c:pt>
                <c:pt idx="36">
                  <c:v>170.69539753542182</c:v>
                </c:pt>
                <c:pt idx="37">
                  <c:v>173.24383000453386</c:v>
                </c:pt>
                <c:pt idx="38">
                  <c:v>172.62818457698305</c:v>
                </c:pt>
                <c:pt idx="39">
                  <c:v>174.34805294234189</c:v>
                </c:pt>
                <c:pt idx="40">
                  <c:v>182.75550300959978</c:v>
                </c:pt>
                <c:pt idx="41">
                  <c:v>185.61988442846823</c:v>
                </c:pt>
                <c:pt idx="42">
                  <c:v>194.65548773192435</c:v>
                </c:pt>
                <c:pt idx="43">
                  <c:v>195.42567189073415</c:v>
                </c:pt>
                <c:pt idx="44">
                  <c:v>197.93624475420705</c:v>
                </c:pt>
                <c:pt idx="45">
                  <c:v>202.0718869886347</c:v>
                </c:pt>
                <c:pt idx="46">
                  <c:v>204.79710539564033</c:v>
                </c:pt>
                <c:pt idx="47">
                  <c:v>206.84627298760921</c:v>
                </c:pt>
                <c:pt idx="48">
                  <c:v>209.17786799902248</c:v>
                </c:pt>
                <c:pt idx="49">
                  <c:v>216.12737893547583</c:v>
                </c:pt>
                <c:pt idx="50">
                  <c:v>219.50199631276593</c:v>
                </c:pt>
                <c:pt idx="51">
                  <c:v>217.88675110022422</c:v>
                </c:pt>
                <c:pt idx="52">
                  <c:v>237.14377326861538</c:v>
                </c:pt>
                <c:pt idx="53">
                  <c:v>239.15712246549887</c:v>
                </c:pt>
                <c:pt idx="54">
                  <c:v>236.74649944975931</c:v>
                </c:pt>
                <c:pt idx="55">
                  <c:v>237.39316217424289</c:v>
                </c:pt>
                <c:pt idx="56">
                  <c:v>244.94947014848293</c:v>
                </c:pt>
                <c:pt idx="57">
                  <c:v>242.06814008488976</c:v>
                </c:pt>
                <c:pt idx="58">
                  <c:v>238.9842554102068</c:v>
                </c:pt>
                <c:pt idx="59">
                  <c:v>239.057704817407</c:v>
                </c:pt>
                <c:pt idx="60">
                  <c:v>237.32865044199741</c:v>
                </c:pt>
                <c:pt idx="61">
                  <c:v>230.58829608445842</c:v>
                </c:pt>
                <c:pt idx="62">
                  <c:v>235.80106981571453</c:v>
                </c:pt>
                <c:pt idx="63">
                  <c:v>237.85186839569775</c:v>
                </c:pt>
                <c:pt idx="64">
                  <c:v>249.154976794828</c:v>
                </c:pt>
                <c:pt idx="65">
                  <c:v>252.04155234561236</c:v>
                </c:pt>
                <c:pt idx="66">
                  <c:v>257.68780499386713</c:v>
                </c:pt>
                <c:pt idx="67">
                  <c:v>253.24425692919732</c:v>
                </c:pt>
                <c:pt idx="68">
                  <c:v>244.03785423760377</c:v>
                </c:pt>
                <c:pt idx="69">
                  <c:v>247.36120175364044</c:v>
                </c:pt>
                <c:pt idx="70">
                  <c:v>253.90749518241128</c:v>
                </c:pt>
                <c:pt idx="71">
                  <c:v>259.85801327521318</c:v>
                </c:pt>
                <c:pt idx="72">
                  <c:v>260.12059974265861</c:v>
                </c:pt>
                <c:pt idx="73">
                  <c:v>267.15684884544521</c:v>
                </c:pt>
                <c:pt idx="74">
                  <c:v>272.0674619730097</c:v>
                </c:pt>
                <c:pt idx="75">
                  <c:v>267.71701190374057</c:v>
                </c:pt>
                <c:pt idx="76">
                  <c:v>270.83138468420913</c:v>
                </c:pt>
                <c:pt idx="77">
                  <c:v>274.64578152987667</c:v>
                </c:pt>
                <c:pt idx="78">
                  <c:v>274.61212922113691</c:v>
                </c:pt>
                <c:pt idx="79">
                  <c:v>274.94042948583592</c:v>
                </c:pt>
                <c:pt idx="80">
                  <c:v>277.78452597362678</c:v>
                </c:pt>
                <c:pt idx="81">
                  <c:v>283.24527858099799</c:v>
                </c:pt>
                <c:pt idx="82">
                  <c:v>283.77259035719237</c:v>
                </c:pt>
                <c:pt idx="83">
                  <c:v>290.61127059820018</c:v>
                </c:pt>
                <c:pt idx="84">
                  <c:v>291.33965760909024</c:v>
                </c:pt>
                <c:pt idx="85">
                  <c:v>293.29932344964783</c:v>
                </c:pt>
                <c:pt idx="86">
                  <c:v>299.82273344769743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FPRE_REG!$G$57:$G$143</c:f>
              <c:numCache>
                <c:formatCode>0.0</c:formatCode>
                <c:ptCount val="87"/>
                <c:pt idx="0">
                  <c:v>100</c:v>
                </c:pt>
                <c:pt idx="1">
                  <c:v>103.19728629059574</c:v>
                </c:pt>
                <c:pt idx="2">
                  <c:v>105.42177125315908</c:v>
                </c:pt>
                <c:pt idx="3">
                  <c:v>102.38980939192399</c:v>
                </c:pt>
                <c:pt idx="4">
                  <c:v>103.88947669962133</c:v>
                </c:pt>
                <c:pt idx="5">
                  <c:v>104.07684607258909</c:v>
                </c:pt>
                <c:pt idx="6">
                  <c:v>106.80369339914917</c:v>
                </c:pt>
                <c:pt idx="7">
                  <c:v>108.37264986573724</c:v>
                </c:pt>
                <c:pt idx="8">
                  <c:v>108.21563907909729</c:v>
                </c:pt>
                <c:pt idx="9">
                  <c:v>107.33817415073348</c:v>
                </c:pt>
                <c:pt idx="10">
                  <c:v>108.14933523294479</c:v>
                </c:pt>
                <c:pt idx="11">
                  <c:v>111.72239098010397</c:v>
                </c:pt>
                <c:pt idx="12">
                  <c:v>112.37661151456173</c:v>
                </c:pt>
                <c:pt idx="13">
                  <c:v>112.20854626094888</c:v>
                </c:pt>
                <c:pt idx="14">
                  <c:v>113.97884190499397</c:v>
                </c:pt>
                <c:pt idx="15">
                  <c:v>115.4811387172022</c:v>
                </c:pt>
                <c:pt idx="16">
                  <c:v>115.2743953943321</c:v>
                </c:pt>
                <c:pt idx="17">
                  <c:v>117.04272557358702</c:v>
                </c:pt>
                <c:pt idx="18">
                  <c:v>121.88974256136463</c:v>
                </c:pt>
                <c:pt idx="19">
                  <c:v>123.01931852351954</c:v>
                </c:pt>
                <c:pt idx="20">
                  <c:v>129.62437095161653</c:v>
                </c:pt>
                <c:pt idx="21">
                  <c:v>128.56055781946495</c:v>
                </c:pt>
                <c:pt idx="22">
                  <c:v>130.43408615207034</c:v>
                </c:pt>
                <c:pt idx="23">
                  <c:v>133.01401747668433</c:v>
                </c:pt>
                <c:pt idx="24">
                  <c:v>135.42610020878365</c:v>
                </c:pt>
                <c:pt idx="25">
                  <c:v>138.50389293803858</c:v>
                </c:pt>
                <c:pt idx="26">
                  <c:v>140.63816330440181</c:v>
                </c:pt>
                <c:pt idx="27">
                  <c:v>147.07999281224517</c:v>
                </c:pt>
                <c:pt idx="28">
                  <c:v>151.69495885851535</c:v>
                </c:pt>
                <c:pt idx="29">
                  <c:v>158.59462208652442</c:v>
                </c:pt>
                <c:pt idx="30">
                  <c:v>156.90592167790587</c:v>
                </c:pt>
                <c:pt idx="31">
                  <c:v>160.88178398751145</c:v>
                </c:pt>
                <c:pt idx="32">
                  <c:v>165.30662726730242</c:v>
                </c:pt>
                <c:pt idx="33">
                  <c:v>168.97768018047341</c:v>
                </c:pt>
                <c:pt idx="34">
                  <c:v>169.36563143287586</c:v>
                </c:pt>
                <c:pt idx="35">
                  <c:v>175.44779724571754</c:v>
                </c:pt>
                <c:pt idx="36">
                  <c:v>173.42800382599813</c:v>
                </c:pt>
                <c:pt idx="37">
                  <c:v>178.13991217995721</c:v>
                </c:pt>
                <c:pt idx="38">
                  <c:v>179.67199046188352</c:v>
                </c:pt>
                <c:pt idx="39">
                  <c:v>184.68107095247709</c:v>
                </c:pt>
                <c:pt idx="40">
                  <c:v>197.53112335326753</c:v>
                </c:pt>
                <c:pt idx="41">
                  <c:v>201.56035783603051</c:v>
                </c:pt>
                <c:pt idx="42">
                  <c:v>209.65237787070663</c:v>
                </c:pt>
                <c:pt idx="43">
                  <c:v>210.2417712940389</c:v>
                </c:pt>
                <c:pt idx="44">
                  <c:v>213.18094560976152</c:v>
                </c:pt>
                <c:pt idx="45">
                  <c:v>218.84364752971231</c:v>
                </c:pt>
                <c:pt idx="46">
                  <c:v>224.54523609593858</c:v>
                </c:pt>
                <c:pt idx="47">
                  <c:v>225.10131180119652</c:v>
                </c:pt>
                <c:pt idx="48">
                  <c:v>225.75272295112936</c:v>
                </c:pt>
                <c:pt idx="49">
                  <c:v>234.93482828805904</c:v>
                </c:pt>
                <c:pt idx="50">
                  <c:v>242.4842610357104</c:v>
                </c:pt>
                <c:pt idx="51">
                  <c:v>243.98548929793779</c:v>
                </c:pt>
                <c:pt idx="52">
                  <c:v>261.10540964127506</c:v>
                </c:pt>
                <c:pt idx="53">
                  <c:v>260.91601268764532</c:v>
                </c:pt>
                <c:pt idx="54">
                  <c:v>257.18994333286724</c:v>
                </c:pt>
                <c:pt idx="55">
                  <c:v>256.920342182735</c:v>
                </c:pt>
                <c:pt idx="56">
                  <c:v>264.24031524596694</c:v>
                </c:pt>
                <c:pt idx="57">
                  <c:v>261.00230087651391</c:v>
                </c:pt>
                <c:pt idx="58">
                  <c:v>260.83074333087905</c:v>
                </c:pt>
                <c:pt idx="59">
                  <c:v>263.91276104181958</c:v>
                </c:pt>
                <c:pt idx="60">
                  <c:v>259.14521048632639</c:v>
                </c:pt>
                <c:pt idx="61">
                  <c:v>258.01267125147643</c:v>
                </c:pt>
                <c:pt idx="62">
                  <c:v>260.75158822892843</c:v>
                </c:pt>
                <c:pt idx="63">
                  <c:v>261.03790142302483</c:v>
                </c:pt>
                <c:pt idx="64">
                  <c:v>265.72586208863623</c:v>
                </c:pt>
                <c:pt idx="65">
                  <c:v>256.61671263680887</c:v>
                </c:pt>
                <c:pt idx="66">
                  <c:v>255.89125486806515</c:v>
                </c:pt>
                <c:pt idx="67">
                  <c:v>249.62933038789225</c:v>
                </c:pt>
                <c:pt idx="68">
                  <c:v>236.6639991429472</c:v>
                </c:pt>
                <c:pt idx="69">
                  <c:v>240.77516093739271</c:v>
                </c:pt>
                <c:pt idx="70">
                  <c:v>250.6790665709751</c:v>
                </c:pt>
                <c:pt idx="71">
                  <c:v>256.83252174772178</c:v>
                </c:pt>
                <c:pt idx="72">
                  <c:v>260.63138945767315</c:v>
                </c:pt>
                <c:pt idx="73">
                  <c:v>268.87190253490257</c:v>
                </c:pt>
                <c:pt idx="74">
                  <c:v>270.72691140686874</c:v>
                </c:pt>
                <c:pt idx="75">
                  <c:v>269.05661421387583</c:v>
                </c:pt>
                <c:pt idx="76">
                  <c:v>270.31451376770184</c:v>
                </c:pt>
                <c:pt idx="77">
                  <c:v>276.62668182998812</c:v>
                </c:pt>
                <c:pt idx="78">
                  <c:v>276.51525775445242</c:v>
                </c:pt>
                <c:pt idx="79">
                  <c:v>275.69507711394829</c:v>
                </c:pt>
                <c:pt idx="80">
                  <c:v>278.48540104689909</c:v>
                </c:pt>
                <c:pt idx="81">
                  <c:v>287.51185987288341</c:v>
                </c:pt>
                <c:pt idx="82">
                  <c:v>287.83497160573927</c:v>
                </c:pt>
                <c:pt idx="83">
                  <c:v>293.02097482067035</c:v>
                </c:pt>
                <c:pt idx="84">
                  <c:v>291.01084607356142</c:v>
                </c:pt>
                <c:pt idx="85">
                  <c:v>292.46923636519182</c:v>
                </c:pt>
                <c:pt idx="86">
                  <c:v>299.4266311963824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FPRE_REG!$I$57:$I$143</c:f>
              <c:numCache>
                <c:formatCode>0.0</c:formatCode>
                <c:ptCount val="87"/>
                <c:pt idx="0">
                  <c:v>100</c:v>
                </c:pt>
                <c:pt idx="1">
                  <c:v>104.13083889916383</c:v>
                </c:pt>
                <c:pt idx="2">
                  <c:v>106.43344218835446</c:v>
                </c:pt>
                <c:pt idx="3">
                  <c:v>103.85091556565609</c:v>
                </c:pt>
                <c:pt idx="4">
                  <c:v>104.93511001241818</c:v>
                </c:pt>
                <c:pt idx="5">
                  <c:v>105.42900781595968</c:v>
                </c:pt>
                <c:pt idx="6">
                  <c:v>108.32502895448195</c:v>
                </c:pt>
                <c:pt idx="7">
                  <c:v>111.01090928647204</c:v>
                </c:pt>
                <c:pt idx="8">
                  <c:v>110.16367138388151</c:v>
                </c:pt>
                <c:pt idx="9">
                  <c:v>109.21053311976772</c:v>
                </c:pt>
                <c:pt idx="10">
                  <c:v>109.80262152003564</c:v>
                </c:pt>
                <c:pt idx="11">
                  <c:v>113.94032683993656</c:v>
                </c:pt>
                <c:pt idx="12">
                  <c:v>115.56851495920522</c:v>
                </c:pt>
                <c:pt idx="13">
                  <c:v>115.69030557119989</c:v>
                </c:pt>
                <c:pt idx="14">
                  <c:v>116.27697256008969</c:v>
                </c:pt>
                <c:pt idx="15">
                  <c:v>116.74880154402736</c:v>
                </c:pt>
                <c:pt idx="16">
                  <c:v>115.4712145290716</c:v>
                </c:pt>
                <c:pt idx="17">
                  <c:v>117.44555406134552</c:v>
                </c:pt>
                <c:pt idx="18">
                  <c:v>123.32044589298066</c:v>
                </c:pt>
                <c:pt idx="19">
                  <c:v>127.98194221661996</c:v>
                </c:pt>
                <c:pt idx="20">
                  <c:v>136.97850444010547</c:v>
                </c:pt>
                <c:pt idx="21">
                  <c:v>140.18758007226893</c:v>
                </c:pt>
                <c:pt idx="22">
                  <c:v>145.66045569406381</c:v>
                </c:pt>
                <c:pt idx="23">
                  <c:v>149.80466434239673</c:v>
                </c:pt>
                <c:pt idx="24">
                  <c:v>153.45894697084211</c:v>
                </c:pt>
                <c:pt idx="25">
                  <c:v>156.53750228637776</c:v>
                </c:pt>
                <c:pt idx="26">
                  <c:v>159.26423542431155</c:v>
                </c:pt>
                <c:pt idx="27">
                  <c:v>168.04011153164888</c:v>
                </c:pt>
                <c:pt idx="28">
                  <c:v>169.95912394279125</c:v>
                </c:pt>
                <c:pt idx="29">
                  <c:v>178.77696366891197</c:v>
                </c:pt>
                <c:pt idx="30">
                  <c:v>178.19705844274486</c:v>
                </c:pt>
                <c:pt idx="31">
                  <c:v>182.10380987415752</c:v>
                </c:pt>
                <c:pt idx="32">
                  <c:v>185.27032656795203</c:v>
                </c:pt>
                <c:pt idx="33">
                  <c:v>188.89000174237114</c:v>
                </c:pt>
                <c:pt idx="34">
                  <c:v>192.09296029439679</c:v>
                </c:pt>
                <c:pt idx="35">
                  <c:v>199.34991568034837</c:v>
                </c:pt>
                <c:pt idx="36">
                  <c:v>197.35018329145845</c:v>
                </c:pt>
                <c:pt idx="37">
                  <c:v>200.50351791392765</c:v>
                </c:pt>
                <c:pt idx="38">
                  <c:v>200.21837818523801</c:v>
                </c:pt>
                <c:pt idx="39">
                  <c:v>203.87239776397882</c:v>
                </c:pt>
                <c:pt idx="40">
                  <c:v>218.12195387840313</c:v>
                </c:pt>
                <c:pt idx="41">
                  <c:v>225.26294374066583</c:v>
                </c:pt>
                <c:pt idx="42">
                  <c:v>220.52331894050604</c:v>
                </c:pt>
                <c:pt idx="43">
                  <c:v>223.74073860655054</c:v>
                </c:pt>
                <c:pt idx="44">
                  <c:v>226.83499914783235</c:v>
                </c:pt>
                <c:pt idx="45">
                  <c:v>232.09046373515204</c:v>
                </c:pt>
                <c:pt idx="46">
                  <c:v>242.36283696365123</c:v>
                </c:pt>
                <c:pt idx="47">
                  <c:v>252.23066249904193</c:v>
                </c:pt>
                <c:pt idx="48">
                  <c:v>253.03213099571593</c:v>
                </c:pt>
                <c:pt idx="49">
                  <c:v>261.02493470250528</c:v>
                </c:pt>
                <c:pt idx="50">
                  <c:v>260.58626260864759</c:v>
                </c:pt>
                <c:pt idx="51">
                  <c:v>256.73313673271679</c:v>
                </c:pt>
                <c:pt idx="52">
                  <c:v>276.27607289155958</c:v>
                </c:pt>
                <c:pt idx="53">
                  <c:v>279.42890682404283</c:v>
                </c:pt>
                <c:pt idx="54">
                  <c:v>286.37963436934746</c:v>
                </c:pt>
                <c:pt idx="55">
                  <c:v>274.91023775372003</c:v>
                </c:pt>
                <c:pt idx="56">
                  <c:v>279.33022043343902</c:v>
                </c:pt>
                <c:pt idx="57">
                  <c:v>285.64409079175545</c:v>
                </c:pt>
                <c:pt idx="58">
                  <c:v>283.34119370654673</c:v>
                </c:pt>
                <c:pt idx="59">
                  <c:v>296.67170515061844</c:v>
                </c:pt>
                <c:pt idx="60">
                  <c:v>277.85394120065297</c:v>
                </c:pt>
                <c:pt idx="61">
                  <c:v>265.0724073727817</c:v>
                </c:pt>
                <c:pt idx="62">
                  <c:v>265.77020153042008</c:v>
                </c:pt>
                <c:pt idx="63">
                  <c:v>270.48075819120487</c:v>
                </c:pt>
                <c:pt idx="64">
                  <c:v>275.43306503328375</c:v>
                </c:pt>
                <c:pt idx="65">
                  <c:v>266.16337902195363</c:v>
                </c:pt>
                <c:pt idx="66">
                  <c:v>267.81164801876713</c:v>
                </c:pt>
                <c:pt idx="67">
                  <c:v>259.73823085584525</c:v>
                </c:pt>
                <c:pt idx="68">
                  <c:v>254.44189144143968</c:v>
                </c:pt>
                <c:pt idx="69">
                  <c:v>255.33276314833051</c:v>
                </c:pt>
                <c:pt idx="70">
                  <c:v>254.95479247109589</c:v>
                </c:pt>
                <c:pt idx="71">
                  <c:v>249.58096626218111</c:v>
                </c:pt>
                <c:pt idx="72">
                  <c:v>244.13546173582574</c:v>
                </c:pt>
                <c:pt idx="73">
                  <c:v>230.91371183277386</c:v>
                </c:pt>
                <c:pt idx="74">
                  <c:v>234.28503082201394</c:v>
                </c:pt>
                <c:pt idx="75">
                  <c:v>247.36705708535837</c:v>
                </c:pt>
                <c:pt idx="76">
                  <c:v>255.1676908192143</c:v>
                </c:pt>
                <c:pt idx="77">
                  <c:v>260.68881115402218</c:v>
                </c:pt>
                <c:pt idx="78">
                  <c:v>265.33008610933848</c:v>
                </c:pt>
                <c:pt idx="79">
                  <c:v>280.61343979201979</c:v>
                </c:pt>
                <c:pt idx="80">
                  <c:v>292.59065134172312</c:v>
                </c:pt>
                <c:pt idx="81">
                  <c:v>287.57548020476452</c:v>
                </c:pt>
                <c:pt idx="82">
                  <c:v>272.84230965767085</c:v>
                </c:pt>
                <c:pt idx="83">
                  <c:v>279.0602309276677</c:v>
                </c:pt>
                <c:pt idx="84">
                  <c:v>283.48697573910675</c:v>
                </c:pt>
                <c:pt idx="85">
                  <c:v>286.48149921171262</c:v>
                </c:pt>
                <c:pt idx="86">
                  <c:v>293.16236587870412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FPRE_REG!$K$57:$K$143</c:f>
              <c:numCache>
                <c:formatCode>0.0</c:formatCode>
                <c:ptCount val="87"/>
                <c:pt idx="0">
                  <c:v>100</c:v>
                </c:pt>
                <c:pt idx="1">
                  <c:v>103.60723723623077</c:v>
                </c:pt>
                <c:pt idx="2">
                  <c:v>105.76946445151019</c:v>
                </c:pt>
                <c:pt idx="3">
                  <c:v>102.90083800663371</c:v>
                </c:pt>
                <c:pt idx="4">
                  <c:v>104.08457861258459</c:v>
                </c:pt>
                <c:pt idx="5">
                  <c:v>104.36715830057707</c:v>
                </c:pt>
                <c:pt idx="6">
                  <c:v>107.07113390514861</c:v>
                </c:pt>
                <c:pt idx="7">
                  <c:v>109.1371581107169</c:v>
                </c:pt>
                <c:pt idx="8">
                  <c:v>108.53572901605753</c:v>
                </c:pt>
                <c:pt idx="9">
                  <c:v>107.59198732742436</c:v>
                </c:pt>
                <c:pt idx="10">
                  <c:v>108.2994537652804</c:v>
                </c:pt>
                <c:pt idx="11">
                  <c:v>112.07955298536692</c:v>
                </c:pt>
                <c:pt idx="12">
                  <c:v>113.21620923963877</c:v>
                </c:pt>
                <c:pt idx="13">
                  <c:v>113.18208792258129</c:v>
                </c:pt>
                <c:pt idx="14">
                  <c:v>114.32454263923819</c:v>
                </c:pt>
                <c:pt idx="15">
                  <c:v>115.30284934362945</c:v>
                </c:pt>
                <c:pt idx="16">
                  <c:v>114.68172316047536</c:v>
                </c:pt>
                <c:pt idx="17">
                  <c:v>116.47846215304772</c:v>
                </c:pt>
                <c:pt idx="18">
                  <c:v>121.84082345280612</c:v>
                </c:pt>
                <c:pt idx="19">
                  <c:v>124.61905702512341</c:v>
                </c:pt>
                <c:pt idx="20">
                  <c:v>132.29977256208869</c:v>
                </c:pt>
                <c:pt idx="21">
                  <c:v>133.35332042269187</c:v>
                </c:pt>
                <c:pt idx="22">
                  <c:v>136.89160019891901</c:v>
                </c:pt>
                <c:pt idx="23">
                  <c:v>140.18777628858822</c:v>
                </c:pt>
                <c:pt idx="24">
                  <c:v>143.04960138531965</c:v>
                </c:pt>
                <c:pt idx="25">
                  <c:v>146.04455279268839</c:v>
                </c:pt>
                <c:pt idx="26">
                  <c:v>148.43491343120243</c:v>
                </c:pt>
                <c:pt idx="27">
                  <c:v>155.76240745671345</c:v>
                </c:pt>
                <c:pt idx="28">
                  <c:v>159.16204891969522</c:v>
                </c:pt>
                <c:pt idx="29">
                  <c:v>167.05331380907316</c:v>
                </c:pt>
                <c:pt idx="30">
                  <c:v>166.01182944330051</c:v>
                </c:pt>
                <c:pt idx="31">
                  <c:v>169.84062964307688</c:v>
                </c:pt>
                <c:pt idx="32">
                  <c:v>173.64732559561824</c:v>
                </c:pt>
                <c:pt idx="33">
                  <c:v>177.48941190031317</c:v>
                </c:pt>
                <c:pt idx="34">
                  <c:v>179.54477409902086</c:v>
                </c:pt>
                <c:pt idx="35">
                  <c:v>186.32490438678056</c:v>
                </c:pt>
                <c:pt idx="36">
                  <c:v>184.42784384656582</c:v>
                </c:pt>
                <c:pt idx="37">
                  <c:v>188.1360619067205</c:v>
                </c:pt>
                <c:pt idx="38">
                  <c:v>188.54382996048867</c:v>
                </c:pt>
                <c:pt idx="39">
                  <c:v>192.50765191601556</c:v>
                </c:pt>
                <c:pt idx="40">
                  <c:v>205.47622757194191</c:v>
                </c:pt>
                <c:pt idx="41">
                  <c:v>210.83708289262688</c:v>
                </c:pt>
                <c:pt idx="42">
                  <c:v>212.96487780011657</c:v>
                </c:pt>
                <c:pt idx="43">
                  <c:v>214.82164518967468</c:v>
                </c:pt>
                <c:pt idx="44">
                  <c:v>217.78176301362683</c:v>
                </c:pt>
                <c:pt idx="45">
                  <c:v>223.06431526670843</c:v>
                </c:pt>
                <c:pt idx="46">
                  <c:v>230.56678008448705</c:v>
                </c:pt>
                <c:pt idx="47">
                  <c:v>235.71797972087239</c:v>
                </c:pt>
                <c:pt idx="48">
                  <c:v>236.64645396105595</c:v>
                </c:pt>
                <c:pt idx="49">
                  <c:v>244.99136480382634</c:v>
                </c:pt>
                <c:pt idx="50">
                  <c:v>248.24410823796819</c:v>
                </c:pt>
                <c:pt idx="51">
                  <c:v>246.82630684494393</c:v>
                </c:pt>
                <c:pt idx="52">
                  <c:v>265.35627460334251</c:v>
                </c:pt>
                <c:pt idx="53">
                  <c:v>266.77623949062303</c:v>
                </c:pt>
                <c:pt idx="54">
                  <c:v>268.26041611358062</c:v>
                </c:pt>
                <c:pt idx="55">
                  <c:v>262.81081704014889</c:v>
                </c:pt>
                <c:pt idx="56">
                  <c:v>268.78328668614188</c:v>
                </c:pt>
                <c:pt idx="57">
                  <c:v>270.10575396037473</c:v>
                </c:pt>
                <c:pt idx="58">
                  <c:v>268.56943153916291</c:v>
                </c:pt>
                <c:pt idx="59">
                  <c:v>276.12258184302033</c:v>
                </c:pt>
                <c:pt idx="60">
                  <c:v>265.09236893728161</c:v>
                </c:pt>
                <c:pt idx="61">
                  <c:v>257.76698982489603</c:v>
                </c:pt>
                <c:pt idx="62">
                  <c:v>259.84288697636094</c:v>
                </c:pt>
                <c:pt idx="63">
                  <c:v>262.43646555849244</c:v>
                </c:pt>
                <c:pt idx="64">
                  <c:v>268.0579274739199</c:v>
                </c:pt>
                <c:pt idx="65">
                  <c:v>260.35375209847632</c:v>
                </c:pt>
                <c:pt idx="66">
                  <c:v>261.53322410156818</c:v>
                </c:pt>
                <c:pt idx="67">
                  <c:v>254.64374856160862</c:v>
                </c:pt>
                <c:pt idx="68">
                  <c:v>245.77500438323062</c:v>
                </c:pt>
                <c:pt idx="69">
                  <c:v>248.26417064641416</c:v>
                </c:pt>
                <c:pt idx="70">
                  <c:v>252.88852753182817</c:v>
                </c:pt>
                <c:pt idx="71">
                  <c:v>253.56444380617117</c:v>
                </c:pt>
                <c:pt idx="72">
                  <c:v>252.55717575575511</c:v>
                </c:pt>
                <c:pt idx="73">
                  <c:v>250.50040541552519</c:v>
                </c:pt>
                <c:pt idx="74">
                  <c:v>253.44573351223215</c:v>
                </c:pt>
                <c:pt idx="75">
                  <c:v>258.41924308783814</c:v>
                </c:pt>
                <c:pt idx="76">
                  <c:v>262.99604897392635</c:v>
                </c:pt>
                <c:pt idx="77">
                  <c:v>268.62238610133397</c:v>
                </c:pt>
                <c:pt idx="78">
                  <c:v>270.76661789029833</c:v>
                </c:pt>
                <c:pt idx="79">
                  <c:v>277.69831585319957</c:v>
                </c:pt>
                <c:pt idx="80">
                  <c:v>284.83443575249623</c:v>
                </c:pt>
                <c:pt idx="81">
                  <c:v>286.77974537646656</c:v>
                </c:pt>
                <c:pt idx="82">
                  <c:v>280.01243042506235</c:v>
                </c:pt>
                <c:pt idx="83">
                  <c:v>285.88477640023984</c:v>
                </c:pt>
                <c:pt idx="84">
                  <c:v>287.25456485207104</c:v>
                </c:pt>
                <c:pt idx="85">
                  <c:v>289.49925261223291</c:v>
                </c:pt>
                <c:pt idx="86">
                  <c:v>296.26690230284851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FPRE_REG!$O$57:$O$92</c:f>
              <c:numCache>
                <c:formatCode>0.0</c:formatCode>
                <c:ptCount val="36"/>
                <c:pt idx="0">
                  <c:v>100</c:v>
                </c:pt>
                <c:pt idx="1">
                  <c:v>103.52804481885553</c:v>
                </c:pt>
                <c:pt idx="2">
                  <c:v>102.94817016092392</c:v>
                </c:pt>
                <c:pt idx="3">
                  <c:v>108.34667643908651</c:v>
                </c:pt>
                <c:pt idx="4">
                  <c:v>114.80257866200452</c:v>
                </c:pt>
                <c:pt idx="5">
                  <c:v>120.04962050464614</c:v>
                </c:pt>
                <c:pt idx="6">
                  <c:v>113.42145023455912</c:v>
                </c:pt>
                <c:pt idx="7">
                  <c:v>112.76392718745289</c:v>
                </c:pt>
                <c:pt idx="8">
                  <c:v>109.6125828806839</c:v>
                </c:pt>
                <c:pt idx="9">
                  <c:v>115.32130444439971</c:v>
                </c:pt>
                <c:pt idx="10">
                  <c:v>114.30492545669561</c:v>
                </c:pt>
                <c:pt idx="11">
                  <c:v>112.35786571986847</c:v>
                </c:pt>
                <c:pt idx="12">
                  <c:v>101.13557849311228</c:v>
                </c:pt>
                <c:pt idx="13">
                  <c:v>91.254721296423199</c:v>
                </c:pt>
                <c:pt idx="14">
                  <c:v>90.798287399289819</c:v>
                </c:pt>
                <c:pt idx="15">
                  <c:v>95.936628139899057</c:v>
                </c:pt>
                <c:pt idx="16">
                  <c:v>96.402641025780127</c:v>
                </c:pt>
                <c:pt idx="17">
                  <c:v>97.422794620012411</c:v>
                </c:pt>
                <c:pt idx="18">
                  <c:v>101.20868407491572</c:v>
                </c:pt>
                <c:pt idx="19">
                  <c:v>106.56405230743053</c:v>
                </c:pt>
                <c:pt idx="20">
                  <c:v>116.7229108646868</c:v>
                </c:pt>
                <c:pt idx="21">
                  <c:v>123.94590880223519</c:v>
                </c:pt>
                <c:pt idx="22">
                  <c:v>139.2377455464127</c:v>
                </c:pt>
                <c:pt idx="23">
                  <c:v>153.70312777241233</c:v>
                </c:pt>
                <c:pt idx="24">
                  <c:v>162.3846575470555</c:v>
                </c:pt>
                <c:pt idx="25">
                  <c:v>178.25872033159803</c:v>
                </c:pt>
                <c:pt idx="26">
                  <c:v>190.76103978663642</c:v>
                </c:pt>
                <c:pt idx="27">
                  <c:v>202.75746589056126</c:v>
                </c:pt>
                <c:pt idx="28">
                  <c:v>223.38038766028808</c:v>
                </c:pt>
                <c:pt idx="29">
                  <c:v>226.81626883018171</c:v>
                </c:pt>
                <c:pt idx="30">
                  <c:v>221.29552893516538</c:v>
                </c:pt>
                <c:pt idx="31">
                  <c:v>237.87881870516449</c:v>
                </c:pt>
                <c:pt idx="32">
                  <c:v>236.24207566762198</c:v>
                </c:pt>
                <c:pt idx="33">
                  <c:v>250.78970384038382</c:v>
                </c:pt>
                <c:pt idx="34">
                  <c:v>257.3629277062077</c:v>
                </c:pt>
                <c:pt idx="35">
                  <c:v>266.85429487711923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FPRE_REG!$Q$57:$Q$92</c:f>
              <c:numCache>
                <c:formatCode>0.0</c:formatCode>
                <c:ptCount val="36"/>
                <c:pt idx="0">
                  <c:v>100</c:v>
                </c:pt>
                <c:pt idx="1">
                  <c:v>105.72531287011549</c:v>
                </c:pt>
                <c:pt idx="2">
                  <c:v>111.55552024050439</c:v>
                </c:pt>
                <c:pt idx="3">
                  <c:v>120.44638255188511</c:v>
                </c:pt>
                <c:pt idx="4">
                  <c:v>126.50417094592864</c:v>
                </c:pt>
                <c:pt idx="5">
                  <c:v>125.49141436113604</c:v>
                </c:pt>
                <c:pt idx="6">
                  <c:v>121.02714651478712</c:v>
                </c:pt>
                <c:pt idx="7">
                  <c:v>121.48594888684259</c:v>
                </c:pt>
                <c:pt idx="8">
                  <c:v>116.46691873347331</c:v>
                </c:pt>
                <c:pt idx="9">
                  <c:v>120.20066621842649</c:v>
                </c:pt>
                <c:pt idx="10">
                  <c:v>118.11552554980204</c:v>
                </c:pt>
                <c:pt idx="11">
                  <c:v>117.04356754832786</c:v>
                </c:pt>
                <c:pt idx="12">
                  <c:v>111.38008924655871</c:v>
                </c:pt>
                <c:pt idx="13">
                  <c:v>101.9796581195414</c:v>
                </c:pt>
                <c:pt idx="14">
                  <c:v>100.54643215331186</c:v>
                </c:pt>
                <c:pt idx="15">
                  <c:v>107.25038066677823</c:v>
                </c:pt>
                <c:pt idx="16">
                  <c:v>110.41662518666821</c:v>
                </c:pt>
                <c:pt idx="17">
                  <c:v>113.62176978190197</c:v>
                </c:pt>
                <c:pt idx="18">
                  <c:v>118.48044616680946</c:v>
                </c:pt>
                <c:pt idx="19">
                  <c:v>124.52940509754559</c:v>
                </c:pt>
                <c:pt idx="20">
                  <c:v>136.11711521056674</c:v>
                </c:pt>
                <c:pt idx="21">
                  <c:v>146.55882793576174</c:v>
                </c:pt>
                <c:pt idx="22">
                  <c:v>163.89312614919933</c:v>
                </c:pt>
                <c:pt idx="23">
                  <c:v>177.20661661758879</c:v>
                </c:pt>
                <c:pt idx="24">
                  <c:v>186.81542792038354</c:v>
                </c:pt>
                <c:pt idx="25">
                  <c:v>213.70955150181356</c:v>
                </c:pt>
                <c:pt idx="26">
                  <c:v>230.06697204390778</c:v>
                </c:pt>
                <c:pt idx="27">
                  <c:v>247.15520592625683</c:v>
                </c:pt>
                <c:pt idx="28">
                  <c:v>270.37256134095713</c:v>
                </c:pt>
                <c:pt idx="29">
                  <c:v>273.98778998985659</c:v>
                </c:pt>
                <c:pt idx="30">
                  <c:v>271.10729241697328</c:v>
                </c:pt>
                <c:pt idx="31">
                  <c:v>268.21493171974538</c:v>
                </c:pt>
                <c:pt idx="32">
                  <c:v>257.01718673713299</c:v>
                </c:pt>
                <c:pt idx="33">
                  <c:v>279.0241949912571</c:v>
                </c:pt>
                <c:pt idx="34">
                  <c:v>286.81721864508711</c:v>
                </c:pt>
                <c:pt idx="35">
                  <c:v>299.26469463746071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FPRE_REG!$S$57:$S$92</c:f>
              <c:numCache>
                <c:formatCode>0.0</c:formatCode>
                <c:ptCount val="36"/>
                <c:pt idx="0">
                  <c:v>100</c:v>
                </c:pt>
                <c:pt idx="1">
                  <c:v>98.605245779856716</c:v>
                </c:pt>
                <c:pt idx="2">
                  <c:v>99.680742224621326</c:v>
                </c:pt>
                <c:pt idx="3">
                  <c:v>113.21071282768887</c:v>
                </c:pt>
                <c:pt idx="4">
                  <c:v>128.52062042532347</c:v>
                </c:pt>
                <c:pt idx="5">
                  <c:v>120.84696079103298</c:v>
                </c:pt>
                <c:pt idx="6">
                  <c:v>103.35393505372888</c:v>
                </c:pt>
                <c:pt idx="7">
                  <c:v>113.08580067058614</c:v>
                </c:pt>
                <c:pt idx="8">
                  <c:v>113.1220215687196</c:v>
                </c:pt>
                <c:pt idx="9">
                  <c:v>116.04454179109132</c:v>
                </c:pt>
                <c:pt idx="10">
                  <c:v>108.7803392002894</c:v>
                </c:pt>
                <c:pt idx="11">
                  <c:v>105.81296256112802</c:v>
                </c:pt>
                <c:pt idx="12">
                  <c:v>99.396067954441946</c:v>
                </c:pt>
                <c:pt idx="13">
                  <c:v>94.630984546650907</c:v>
                </c:pt>
                <c:pt idx="14">
                  <c:v>94.20030827282892</c:v>
                </c:pt>
                <c:pt idx="15">
                  <c:v>104.13420558941668</c:v>
                </c:pt>
                <c:pt idx="16">
                  <c:v>107.97498340283154</c:v>
                </c:pt>
                <c:pt idx="17">
                  <c:v>111.34643002755308</c:v>
                </c:pt>
                <c:pt idx="18">
                  <c:v>116.66538249593404</c:v>
                </c:pt>
                <c:pt idx="19">
                  <c:v>121.67453708589132</c:v>
                </c:pt>
                <c:pt idx="20">
                  <c:v>143.89070686350502</c:v>
                </c:pt>
                <c:pt idx="21">
                  <c:v>160.140874830667</c:v>
                </c:pt>
                <c:pt idx="22">
                  <c:v>178.16672924993236</c:v>
                </c:pt>
                <c:pt idx="23">
                  <c:v>192.38068999110578</c:v>
                </c:pt>
                <c:pt idx="24">
                  <c:v>201.51252108933738</c:v>
                </c:pt>
                <c:pt idx="25">
                  <c:v>223.04833301240907</c:v>
                </c:pt>
                <c:pt idx="26">
                  <c:v>239.60014125980885</c:v>
                </c:pt>
                <c:pt idx="27">
                  <c:v>259.16416607763256</c:v>
                </c:pt>
                <c:pt idx="28">
                  <c:v>280.67834501019632</c:v>
                </c:pt>
                <c:pt idx="29">
                  <c:v>287.71226174834277</c:v>
                </c:pt>
                <c:pt idx="30">
                  <c:v>271.17555677737772</c:v>
                </c:pt>
                <c:pt idx="31">
                  <c:v>268.65497186465939</c:v>
                </c:pt>
                <c:pt idx="32">
                  <c:v>254.8758104565018</c:v>
                </c:pt>
                <c:pt idx="33">
                  <c:v>240.39978903951715</c:v>
                </c:pt>
                <c:pt idx="34">
                  <c:v>266.80899564133887</c:v>
                </c:pt>
                <c:pt idx="35">
                  <c:v>284.46609293571265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FPRE_REG!$U$57:$U$92</c:f>
              <c:numCache>
                <c:formatCode>0.0</c:formatCode>
                <c:ptCount val="36"/>
                <c:pt idx="0">
                  <c:v>100</c:v>
                </c:pt>
                <c:pt idx="1">
                  <c:v>102.03985799168325</c:v>
                </c:pt>
                <c:pt idx="2">
                  <c:v>104.75693677518612</c:v>
                </c:pt>
                <c:pt idx="3">
                  <c:v>115.39953044770286</c:v>
                </c:pt>
                <c:pt idx="4">
                  <c:v>125.92223020498665</c:v>
                </c:pt>
                <c:pt idx="5">
                  <c:v>122.55859852535752</c:v>
                </c:pt>
                <c:pt idx="6">
                  <c:v>111.59538478394184</c:v>
                </c:pt>
                <c:pt idx="7">
                  <c:v>116.32931183442912</c:v>
                </c:pt>
                <c:pt idx="8">
                  <c:v>113.96753624509768</c:v>
                </c:pt>
                <c:pt idx="9">
                  <c:v>117.57493007397638</c:v>
                </c:pt>
                <c:pt idx="10">
                  <c:v>113.16084581416538</c:v>
                </c:pt>
                <c:pt idx="11">
                  <c:v>111.06951279250413</c:v>
                </c:pt>
                <c:pt idx="12">
                  <c:v>104.31344331608597</c:v>
                </c:pt>
                <c:pt idx="13">
                  <c:v>97.06026443211843</c:v>
                </c:pt>
                <c:pt idx="14">
                  <c:v>96.234012912592632</c:v>
                </c:pt>
                <c:pt idx="15">
                  <c:v>104.27181979416974</c:v>
                </c:pt>
                <c:pt idx="16">
                  <c:v>107.40355645640962</c:v>
                </c:pt>
                <c:pt idx="17">
                  <c:v>110.39978166929869</c:v>
                </c:pt>
                <c:pt idx="18">
                  <c:v>115.33645154499172</c:v>
                </c:pt>
                <c:pt idx="19">
                  <c:v>120.798027142601</c:v>
                </c:pt>
                <c:pt idx="20">
                  <c:v>137.26603271963614</c:v>
                </c:pt>
                <c:pt idx="21">
                  <c:v>150.05324282121029</c:v>
                </c:pt>
                <c:pt idx="22">
                  <c:v>167.44792029903857</c:v>
                </c:pt>
                <c:pt idx="23">
                  <c:v>181.34280090526806</c:v>
                </c:pt>
                <c:pt idx="24">
                  <c:v>190.60181631844321</c:v>
                </c:pt>
                <c:pt idx="25">
                  <c:v>213.48683168015577</c:v>
                </c:pt>
                <c:pt idx="26">
                  <c:v>229.42841695602638</c:v>
                </c:pt>
                <c:pt idx="27">
                  <c:v>247.0256929998086</c:v>
                </c:pt>
                <c:pt idx="28">
                  <c:v>268.90184126858048</c:v>
                </c:pt>
                <c:pt idx="29">
                  <c:v>274.05559973462397</c:v>
                </c:pt>
                <c:pt idx="30">
                  <c:v>264.33289440181881</c:v>
                </c:pt>
                <c:pt idx="31">
                  <c:v>264.1937753526098</c:v>
                </c:pt>
                <c:pt idx="32">
                  <c:v>253.04103849281921</c:v>
                </c:pt>
                <c:pt idx="33">
                  <c:v>256.69072859856317</c:v>
                </c:pt>
                <c:pt idx="34">
                  <c:v>273.17097720054619</c:v>
                </c:pt>
                <c:pt idx="35">
                  <c:v>287.69547462253229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Kt!$O$58:$O$93</c:f>
              <c:numCache>
                <c:formatCode>0.0</c:formatCode>
                <c:ptCount val="36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Kt!$Q$58:$Q$93</c:f>
              <c:numCache>
                <c:formatCode>0.0</c:formatCode>
                <c:ptCount val="36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Kt!$S$58:$S$93</c:f>
              <c:numCache>
                <c:formatCode>0.0</c:formatCode>
                <c:ptCount val="36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Kt!$U$58:$U$93</c:f>
              <c:numCache>
                <c:formatCode>0.0</c:formatCode>
                <c:ptCount val="36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Kt!$E$58:$E$144</c:f>
              <c:numCache>
                <c:formatCode>0.0</c:formatCode>
                <c:ptCount val="87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264.34072047159822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Kt!$G$58:$G$144</c:f>
              <c:numCache>
                <c:formatCode>0.0</c:formatCode>
                <c:ptCount val="87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265.73509671833415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Kt!$I$58:$I$144</c:f>
              <c:numCache>
                <c:formatCode>0.0</c:formatCode>
                <c:ptCount val="87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266.82700518745207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FPRE_REG!$C$57:$C$143</c:f>
              <c:strCache>
                <c:ptCount val="8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</c:strCache>
            </c:strRef>
          </c:cat>
          <c:val>
            <c:numRef>
              <c:f>Kt!$K$58:$K$144</c:f>
              <c:numCache>
                <c:formatCode>0.0</c:formatCode>
                <c:ptCount val="87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266.14892297428582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5" width="7" style="49" customWidth="1"/>
    <col min="6" max="14" width="4.69921875" style="49" customWidth="1"/>
    <col min="15" max="15" width="26.8984375" style="49" customWidth="1"/>
    <col min="16" max="16" width="3.796875" style="49" customWidth="1"/>
    <col min="17" max="17" width="9" style="49" customWidth="1"/>
    <col min="18" max="18" width="11.19921875" style="49"/>
    <col min="19" max="19" width="13.09765625" style="49" customWidth="1"/>
    <col min="20" max="20" width="3.69921875" style="49" customWidth="1"/>
    <col min="21" max="21" width="3.69921875" style="13" customWidth="1"/>
    <col min="22" max="22" width="11.19921875" style="13"/>
    <col min="23" max="79" width="11.19921875" style="48"/>
    <col min="80" max="16384" width="11.19921875" style="49"/>
  </cols>
  <sheetData>
    <row r="1" spans="1:102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8" t="str">
        <f>hi!$G$5</f>
        <v>3rd quarter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">
      <c r="A11" s="47"/>
      <c r="B11" s="48"/>
      <c r="C11" s="213" t="str">
        <f>te!A12</f>
        <v>Transaction price and building land indexes for private property</v>
      </c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139"/>
      <c r="Q11" s="139"/>
      <c r="R11" s="139"/>
      <c r="S11" s="183" t="str">
        <f>hi!B9</f>
        <v>8 October 2021</v>
      </c>
      <c r="T11" s="139"/>
      <c r="W11" s="139"/>
      <c r="X11" s="139"/>
      <c r="Y11" s="139"/>
      <c r="Z11" s="139"/>
    </row>
    <row r="12" spans="1:102" ht="10.5" customHeight="1" x14ac:dyDescent="0.2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">
      <c r="A13" s="47"/>
      <c r="B13" s="48"/>
      <c r="C13" s="211" t="str">
        <f>te!A14</f>
        <v>Data as of</v>
      </c>
      <c r="D13" s="211"/>
      <c r="E13" s="212" t="str">
        <f>hi!E9</f>
        <v>30 September 2021</v>
      </c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188"/>
      <c r="Q13" s="210"/>
      <c r="R13" s="210"/>
      <c r="T13" s="48"/>
    </row>
    <row r="14" spans="1:102" x14ac:dyDescent="0.2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">
      <c r="A15" s="47"/>
      <c r="B15" s="48"/>
      <c r="C15" s="211" t="str">
        <f>te!A15</f>
        <v>Method:</v>
      </c>
      <c r="D15" s="211"/>
      <c r="E15" s="211" t="str">
        <f>te!A16</f>
        <v>Hedonic transaction price indexes based on the indirect method</v>
      </c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188"/>
      <c r="Q15" s="210" t="s">
        <v>3982</v>
      </c>
      <c r="R15" s="210"/>
      <c r="S15" s="11"/>
      <c r="T15" s="48"/>
    </row>
    <row r="16" spans="1:102" x14ac:dyDescent="0.2">
      <c r="A16" s="47"/>
      <c r="B16" s="48"/>
      <c r="C16" s="53"/>
      <c r="D16" s="53"/>
      <c r="E16" s="211" t="str">
        <f>te!A17</f>
        <v>(quarterly estimation) with variable hedonic prices.</v>
      </c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188"/>
      <c r="Q16" s="210" t="s">
        <v>3983</v>
      </c>
      <c r="R16" s="210"/>
      <c r="S16" s="48"/>
      <c r="T16" s="48"/>
    </row>
    <row r="17" spans="1:20" x14ac:dyDescent="0.2">
      <c r="A17" s="47"/>
      <c r="B17" s="48"/>
      <c r="C17" s="53"/>
      <c r="D17" s="53"/>
      <c r="E17" s="211" t="str">
        <f>te!A18</f>
        <v>Indexation of weighted and aggregated values of constant-quality properties.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188"/>
      <c r="Q17" s="210" t="s">
        <v>3984</v>
      </c>
      <c r="R17" s="210"/>
      <c r="S17" s="48"/>
      <c r="T17" s="48"/>
    </row>
    <row r="18" spans="1:20" x14ac:dyDescent="0.2">
      <c r="A18" s="47"/>
      <c r="B18" s="48"/>
      <c r="C18" s="53"/>
      <c r="D18" s="53"/>
      <c r="E18" s="211" t="str">
        <f>te!A19</f>
        <v>The nationwide and regional (FPRE regions) indexes are not smoothed.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188"/>
      <c r="Q18" s="210" t="s">
        <v>3985</v>
      </c>
      <c r="R18" s="210"/>
      <c r="S18" s="48"/>
      <c r="T18" s="48"/>
    </row>
    <row r="19" spans="1:20" x14ac:dyDescent="0.2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">
      <c r="A20" s="47"/>
      <c r="B20" s="48"/>
      <c r="C20" s="211" t="str">
        <f>te!A20</f>
        <v>Aggregates:</v>
      </c>
      <c r="D20" s="211"/>
      <c r="E20" s="211" t="str">
        <f>te!A21</f>
        <v>Switzerland, FPRE regions, Cantons</v>
      </c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188"/>
      <c r="Q20" s="48"/>
      <c r="R20" s="48"/>
      <c r="S20" s="48"/>
      <c r="T20" s="48"/>
    </row>
    <row r="21" spans="1:20" x14ac:dyDescent="0.2">
      <c r="A21" s="47"/>
      <c r="B21" s="48"/>
      <c r="C21" s="54"/>
      <c r="D21" s="54"/>
      <c r="E21" s="211" t="str">
        <f>te!A24</f>
        <v>(additional aggregates are available on request).</v>
      </c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188"/>
      <c r="Q21" s="48"/>
      <c r="R21" s="48"/>
      <c r="S21" s="48"/>
      <c r="T21" s="48"/>
    </row>
    <row r="22" spans="1:20" x14ac:dyDescent="0.2">
      <c r="A22" s="47"/>
      <c r="B22" s="48"/>
      <c r="C22" s="53"/>
      <c r="D22" s="53"/>
      <c r="E22" s="211" t="str">
        <f>te!A25</f>
        <v>Transaction volumes are used for the weighted aggregation.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188"/>
      <c r="Q22" s="48"/>
      <c r="R22" s="48"/>
      <c r="S22" s="48"/>
      <c r="T22" s="48"/>
    </row>
    <row r="23" spans="1:20" x14ac:dyDescent="0.2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">
      <c r="A24" s="47"/>
      <c r="B24" s="48"/>
      <c r="C24" s="211" t="str">
        <f>te!A26</f>
        <v>Segments:</v>
      </c>
      <c r="D24" s="211"/>
      <c r="E24" s="211" t="str">
        <f>te!A28</f>
        <v>Lower:</v>
      </c>
      <c r="F24" s="211"/>
      <c r="G24" s="211" t="str">
        <f>te!A29</f>
        <v>New construction, average standard, average micro-location</v>
      </c>
      <c r="H24" s="211"/>
      <c r="I24" s="211"/>
      <c r="J24" s="211"/>
      <c r="K24" s="211"/>
      <c r="L24" s="211"/>
      <c r="M24" s="211"/>
      <c r="N24" s="211"/>
      <c r="O24" s="211"/>
      <c r="P24" s="188"/>
      <c r="R24" s="51"/>
      <c r="S24" s="48"/>
      <c r="T24" s="48"/>
    </row>
    <row r="25" spans="1:20" x14ac:dyDescent="0.2">
      <c r="A25" s="47"/>
      <c r="B25" s="48"/>
      <c r="C25" s="211" t="str">
        <f>te!A27</f>
        <v xml:space="preserve"> </v>
      </c>
      <c r="D25" s="211"/>
      <c r="E25" s="54"/>
      <c r="F25" s="54"/>
      <c r="G25" s="211" t="str">
        <f>te!A30</f>
        <v>CON: 75m2 main floor area SIA 416.</v>
      </c>
      <c r="H25" s="211"/>
      <c r="I25" s="211"/>
      <c r="J25" s="211"/>
      <c r="K25" s="211"/>
      <c r="L25" s="211"/>
      <c r="M25" s="211"/>
      <c r="N25" s="211"/>
      <c r="O25" s="211"/>
      <c r="P25" s="188"/>
      <c r="Q25" s="48"/>
      <c r="R25" s="51"/>
      <c r="S25" s="48"/>
      <c r="T25" s="48"/>
    </row>
    <row r="26" spans="1:20" x14ac:dyDescent="0.2">
      <c r="A26" s="47"/>
      <c r="B26" s="48"/>
      <c r="C26" s="54"/>
      <c r="D26" s="54"/>
      <c r="E26" s="54"/>
      <c r="F26" s="54"/>
      <c r="G26" s="211" t="str">
        <f>te!A31</f>
        <v>SFH: semi-detached, 350m2 land surface, 650m3 SIA 416.</v>
      </c>
      <c r="H26" s="211"/>
      <c r="I26" s="211"/>
      <c r="J26" s="211"/>
      <c r="K26" s="211"/>
      <c r="L26" s="211"/>
      <c r="M26" s="211"/>
      <c r="N26" s="211"/>
      <c r="O26" s="211"/>
      <c r="P26" s="188"/>
      <c r="Q26" s="48"/>
      <c r="R26" s="51"/>
      <c r="S26" s="48"/>
      <c r="T26" s="48"/>
    </row>
    <row r="27" spans="1:20" x14ac:dyDescent="0.2">
      <c r="A27" s="47"/>
      <c r="B27" s="48"/>
      <c r="C27" s="54"/>
      <c r="D27" s="54"/>
      <c r="E27" s="54"/>
      <c r="F27" s="54"/>
      <c r="G27" s="211" t="str">
        <f>te!A49</f>
        <v>Building land MFH: 8 CON, utilisation factor: 0.6</v>
      </c>
      <c r="H27" s="211"/>
      <c r="I27" s="211"/>
      <c r="J27" s="211"/>
      <c r="K27" s="211"/>
      <c r="L27" s="211"/>
      <c r="M27" s="211"/>
      <c r="N27" s="211"/>
      <c r="O27" s="211"/>
      <c r="P27" s="188"/>
      <c r="Q27" s="48"/>
      <c r="R27" s="51"/>
      <c r="S27" s="48"/>
      <c r="T27" s="48"/>
    </row>
    <row r="28" spans="1:20" x14ac:dyDescent="0.2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">
      <c r="A29" s="47"/>
      <c r="B29" s="48"/>
      <c r="C29" s="55"/>
      <c r="D29" s="55"/>
      <c r="E29" s="211" t="str">
        <f>te!A32</f>
        <v>Average:</v>
      </c>
      <c r="F29" s="211"/>
      <c r="G29" s="211" t="str">
        <f>te!A33</f>
        <v>New construction, average standard, good micro-location</v>
      </c>
      <c r="H29" s="211"/>
      <c r="I29" s="211"/>
      <c r="J29" s="211"/>
      <c r="K29" s="211"/>
      <c r="L29" s="211"/>
      <c r="M29" s="211"/>
      <c r="N29" s="211"/>
      <c r="O29" s="211"/>
      <c r="P29" s="188"/>
      <c r="Q29" s="48"/>
      <c r="R29" s="51"/>
      <c r="S29" s="48"/>
      <c r="T29" s="48"/>
    </row>
    <row r="30" spans="1:20" x14ac:dyDescent="0.2">
      <c r="A30" s="47"/>
      <c r="B30" s="48"/>
      <c r="C30" s="55"/>
      <c r="D30" s="55"/>
      <c r="E30" s="56"/>
      <c r="F30" s="56"/>
      <c r="G30" s="211" t="str">
        <f>te!A34</f>
        <v>CON: 115m2 main floor area SIA 416.</v>
      </c>
      <c r="H30" s="211"/>
      <c r="I30" s="211"/>
      <c r="J30" s="211"/>
      <c r="K30" s="211"/>
      <c r="L30" s="211"/>
      <c r="M30" s="211"/>
      <c r="N30" s="211"/>
      <c r="O30" s="211"/>
      <c r="P30" s="188"/>
      <c r="Q30" s="48"/>
      <c r="R30" s="52"/>
      <c r="S30" s="48"/>
      <c r="T30" s="48"/>
    </row>
    <row r="31" spans="1:20" x14ac:dyDescent="0.2">
      <c r="A31" s="47"/>
      <c r="B31" s="48"/>
      <c r="C31" s="55"/>
      <c r="D31" s="55"/>
      <c r="E31" s="56"/>
      <c r="F31" s="56"/>
      <c r="G31" s="211" t="str">
        <f>te!A35</f>
        <v>SFH: detached, 500m2 land surface, 710m3 SIA 416.</v>
      </c>
      <c r="H31" s="211"/>
      <c r="I31" s="211"/>
      <c r="J31" s="211"/>
      <c r="K31" s="211"/>
      <c r="L31" s="211"/>
      <c r="M31" s="211"/>
      <c r="N31" s="211"/>
      <c r="O31" s="211"/>
      <c r="P31" s="188"/>
      <c r="Q31" s="48"/>
      <c r="R31" s="51"/>
      <c r="S31" s="48"/>
      <c r="T31" s="48"/>
    </row>
    <row r="32" spans="1:20" x14ac:dyDescent="0.2">
      <c r="A32" s="47"/>
      <c r="B32" s="48"/>
      <c r="C32" s="55"/>
      <c r="D32" s="55"/>
      <c r="E32" s="56"/>
      <c r="F32" s="56"/>
      <c r="G32" s="211" t="str">
        <f>te!A49</f>
        <v>Building land MFH: 8 CON, utilisation factor: 0.6</v>
      </c>
      <c r="H32" s="211"/>
      <c r="I32" s="211"/>
      <c r="J32" s="211"/>
      <c r="K32" s="211"/>
      <c r="L32" s="211"/>
      <c r="M32" s="211"/>
      <c r="N32" s="211"/>
      <c r="O32" s="211"/>
      <c r="P32" s="188"/>
      <c r="Q32" s="48"/>
      <c r="R32" s="48"/>
      <c r="S32" s="48"/>
      <c r="T32" s="48"/>
    </row>
    <row r="33" spans="1:21" x14ac:dyDescent="0.2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">
      <c r="A34" s="47"/>
      <c r="B34" s="48"/>
      <c r="C34" s="55"/>
      <c r="D34" s="55"/>
      <c r="E34" s="211" t="str">
        <f>te!A36</f>
        <v>Upper:</v>
      </c>
      <c r="F34" s="211"/>
      <c r="G34" s="211" t="str">
        <f>te!A37</f>
        <v>New construction, luxurious standard, best micro-location</v>
      </c>
      <c r="H34" s="211"/>
      <c r="I34" s="211"/>
      <c r="J34" s="211"/>
      <c r="K34" s="211"/>
      <c r="L34" s="211"/>
      <c r="M34" s="211"/>
      <c r="N34" s="211"/>
      <c r="O34" s="211"/>
      <c r="P34" s="188"/>
      <c r="Q34" s="48"/>
      <c r="R34" s="48"/>
      <c r="S34" s="136"/>
      <c r="T34" s="48"/>
    </row>
    <row r="35" spans="1:21" x14ac:dyDescent="0.2">
      <c r="A35" s="47"/>
      <c r="B35" s="48"/>
      <c r="C35" s="55"/>
      <c r="D35" s="55"/>
      <c r="E35" s="57"/>
      <c r="F35" s="57"/>
      <c r="G35" s="211" t="str">
        <f>te!A38</f>
        <v>CON: 180m2 main floor area SIA 416.</v>
      </c>
      <c r="H35" s="211"/>
      <c r="I35" s="211"/>
      <c r="J35" s="211"/>
      <c r="K35" s="211"/>
      <c r="L35" s="211"/>
      <c r="M35" s="211"/>
      <c r="N35" s="211"/>
      <c r="O35" s="211"/>
      <c r="P35" s="188"/>
      <c r="Q35" s="48"/>
      <c r="R35" s="48"/>
      <c r="S35" s="48"/>
      <c r="T35" s="48"/>
    </row>
    <row r="36" spans="1:21" x14ac:dyDescent="0.2">
      <c r="A36" s="47"/>
      <c r="B36" s="48"/>
      <c r="C36" s="55"/>
      <c r="D36" s="55"/>
      <c r="E36" s="57"/>
      <c r="F36" s="57"/>
      <c r="G36" s="211" t="str">
        <f>te!A39</f>
        <v>SFH: detached, 900m2 land surface, 1'250m3 SIA 416.</v>
      </c>
      <c r="H36" s="211"/>
      <c r="I36" s="211"/>
      <c r="J36" s="211"/>
      <c r="K36" s="211"/>
      <c r="L36" s="211"/>
      <c r="M36" s="211"/>
      <c r="N36" s="211"/>
      <c r="O36" s="211"/>
      <c r="P36" s="188"/>
      <c r="Q36" s="51" t="s">
        <v>56</v>
      </c>
      <c r="R36" s="48"/>
      <c r="S36" s="48"/>
      <c r="T36" s="48"/>
    </row>
    <row r="37" spans="1:21" x14ac:dyDescent="0.2">
      <c r="A37" s="47"/>
      <c r="B37" s="48"/>
      <c r="C37" s="55"/>
      <c r="D37" s="55"/>
      <c r="E37" s="57"/>
      <c r="F37" s="57"/>
      <c r="G37" s="211" t="str">
        <f>te!A49</f>
        <v>Building land MFH: 8 CON, utilisation factor: 0.6</v>
      </c>
      <c r="H37" s="211"/>
      <c r="I37" s="211"/>
      <c r="J37" s="211"/>
      <c r="K37" s="211"/>
      <c r="L37" s="211"/>
      <c r="M37" s="211"/>
      <c r="N37" s="211"/>
      <c r="O37" s="211"/>
      <c r="P37" s="188"/>
      <c r="Q37" s="51" t="s">
        <v>0</v>
      </c>
      <c r="R37" s="48"/>
      <c r="S37" s="48"/>
      <c r="T37" s="48"/>
    </row>
    <row r="38" spans="1:21" x14ac:dyDescent="0.2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/>
      <c r="T38" s="48"/>
    </row>
    <row r="39" spans="1:21" x14ac:dyDescent="0.2">
      <c r="A39" s="47"/>
      <c r="B39" s="48"/>
      <c r="C39" s="211" t="str">
        <f>te!A45</f>
        <v>Total index:</v>
      </c>
      <c r="D39" s="211"/>
      <c r="E39" s="211" t="str">
        <f>te!A46</f>
        <v>Condominiums (weighted aggregation of the three CON market segments)</v>
      </c>
      <c r="F39" s="211"/>
      <c r="G39" s="211"/>
      <c r="H39" s="211"/>
      <c r="I39" s="211"/>
      <c r="J39" s="211"/>
      <c r="K39" s="211"/>
      <c r="L39" s="211"/>
      <c r="M39" s="211"/>
      <c r="N39" s="211"/>
      <c r="O39" s="134"/>
      <c r="P39" s="188"/>
      <c r="Q39" s="51" t="s">
        <v>3823</v>
      </c>
      <c r="R39" s="48"/>
      <c r="S39" s="51"/>
      <c r="T39" s="48"/>
    </row>
    <row r="40" spans="1:21" x14ac:dyDescent="0.2">
      <c r="A40" s="47"/>
      <c r="B40" s="48"/>
      <c r="C40" s="55"/>
      <c r="D40" s="55"/>
      <c r="E40" s="211" t="str">
        <f>te!A47</f>
        <v>Single family houses (weighted aggregation of the three SFH market segments)</v>
      </c>
      <c r="F40" s="211"/>
      <c r="G40" s="211"/>
      <c r="H40" s="211"/>
      <c r="I40" s="211"/>
      <c r="J40" s="211"/>
      <c r="K40" s="211"/>
      <c r="L40" s="211"/>
      <c r="M40" s="211"/>
      <c r="N40" s="211"/>
      <c r="O40" s="134"/>
      <c r="P40" s="188"/>
      <c r="Q40" s="51"/>
      <c r="R40" s="48"/>
      <c r="S40" s="52"/>
      <c r="T40" s="48"/>
    </row>
    <row r="41" spans="1:21" x14ac:dyDescent="0.2">
      <c r="A41" s="47"/>
      <c r="B41" s="48"/>
      <c r="C41" s="55"/>
      <c r="D41" s="55"/>
      <c r="E41" s="211" t="str">
        <f>te!A48</f>
        <v>Private properties (weighted aggregation of all market segments)</v>
      </c>
      <c r="F41" s="211"/>
      <c r="G41" s="211"/>
      <c r="H41" s="211"/>
      <c r="I41" s="211"/>
      <c r="J41" s="211"/>
      <c r="K41" s="211"/>
      <c r="L41" s="211"/>
      <c r="M41" s="211"/>
      <c r="N41" s="211"/>
      <c r="O41" s="134"/>
      <c r="P41" s="188"/>
      <c r="Q41" s="137" t="s">
        <v>571</v>
      </c>
      <c r="R41" s="48"/>
      <c r="S41" s="137"/>
      <c r="T41" s="48"/>
    </row>
    <row r="42" spans="1:21" x14ac:dyDescent="0.2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/>
      <c r="T42" s="48"/>
    </row>
    <row r="43" spans="1:21" x14ac:dyDescent="0.2">
      <c r="A43" s="47"/>
      <c r="B43" s="48"/>
      <c r="C43" s="211" t="str">
        <f>te!A40</f>
        <v>References:</v>
      </c>
      <c r="D43" s="211"/>
      <c r="E43" s="211" t="str">
        <f>te!A41</f>
        <v>Fahrländer Partner (2016)</v>
      </c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188"/>
      <c r="Q43" s="51" t="s">
        <v>1</v>
      </c>
      <c r="R43" s="48"/>
      <c r="S43" s="52"/>
      <c r="T43" s="48"/>
    </row>
    <row r="44" spans="1:21" x14ac:dyDescent="0.2">
      <c r="A44" s="47"/>
      <c r="B44" s="48"/>
      <c r="C44" s="50"/>
      <c r="D44" s="50"/>
      <c r="E44" s="58"/>
      <c r="F44" s="211" t="str">
        <f>te!A42</f>
        <v xml:space="preserve">Transaction price indexes for real estate: methodological overview. </v>
      </c>
      <c r="G44" s="211"/>
      <c r="H44" s="211"/>
      <c r="I44" s="211"/>
      <c r="J44" s="211"/>
      <c r="K44" s="211"/>
      <c r="L44" s="211"/>
      <c r="M44" s="211"/>
      <c r="N44" s="211"/>
      <c r="O44" s="211"/>
      <c r="P44" s="188"/>
      <c r="Q44" s="48"/>
      <c r="R44" s="48"/>
      <c r="S44" s="48"/>
      <c r="T44" s="48"/>
    </row>
    <row r="45" spans="1:21" ht="15" x14ac:dyDescent="0.2">
      <c r="A45" s="47"/>
      <c r="B45" s="48"/>
      <c r="C45" s="50"/>
      <c r="D45" s="50"/>
      <c r="E45" s="57"/>
      <c r="F45" s="214" t="s">
        <v>3990</v>
      </c>
      <c r="G45" s="214"/>
      <c r="H45" s="214"/>
      <c r="I45" s="214"/>
      <c r="J45" s="214"/>
      <c r="K45" s="214"/>
      <c r="L45" s="214"/>
      <c r="M45" s="214"/>
      <c r="N45" s="214"/>
      <c r="O45" s="214"/>
      <c r="P45" s="48"/>
      <c r="Q45" s="51" t="s">
        <v>4013</v>
      </c>
      <c r="R45" s="48"/>
      <c r="S45" s="48"/>
      <c r="T45" s="48"/>
      <c r="U45" s="84"/>
    </row>
    <row r="46" spans="1:21" x14ac:dyDescent="0.2">
      <c r="A46" s="47"/>
      <c r="B46" s="48"/>
      <c r="C46" s="50"/>
      <c r="D46" s="50"/>
      <c r="E46" s="58"/>
      <c r="F46" s="211" t="str">
        <f>te!A43</f>
        <v>Literature references can be found in the appendix of the methodological overview.</v>
      </c>
      <c r="G46" s="211"/>
      <c r="H46" s="211"/>
      <c r="I46" s="211"/>
      <c r="J46" s="211"/>
      <c r="K46" s="211"/>
      <c r="L46" s="211"/>
      <c r="M46" s="211"/>
      <c r="N46" s="211"/>
      <c r="O46" s="211"/>
      <c r="P46" s="48"/>
      <c r="Q46" s="51" t="s">
        <v>4014</v>
      </c>
      <c r="R46" s="48"/>
      <c r="S46" s="48"/>
      <c r="T46" s="48"/>
      <c r="U46" s="83"/>
    </row>
    <row r="47" spans="1:21" x14ac:dyDescent="0.2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499999999999993" customHeight="1" x14ac:dyDescent="0.2">
      <c r="A51" s="47"/>
      <c r="B51" s="48"/>
      <c r="C51" s="209" t="s">
        <v>56</v>
      </c>
      <c r="D51" s="209"/>
      <c r="E51" s="209"/>
      <c r="F51" s="142" t="str">
        <f>te!A12</f>
        <v>Transaction price and building land indexes for private property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3rd quarter 2021</v>
      </c>
      <c r="T51" s="48"/>
      <c r="U51" s="99"/>
    </row>
    <row r="52" spans="1:22" ht="9.9499999999999993" customHeight="1" x14ac:dyDescent="0.2">
      <c r="A52" s="47"/>
      <c r="B52" s="48"/>
      <c r="C52" s="209" t="s">
        <v>0</v>
      </c>
      <c r="D52" s="209"/>
      <c r="E52" s="209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">
      <c r="U242" s="49"/>
      <c r="V242" s="49"/>
    </row>
    <row r="243" spans="1:22" x14ac:dyDescent="0.2">
      <c r="U243" s="49"/>
      <c r="V243" s="49"/>
    </row>
    <row r="244" spans="1:22" x14ac:dyDescent="0.2">
      <c r="U244" s="49"/>
      <c r="V244" s="49"/>
    </row>
    <row r="245" spans="1:22" x14ac:dyDescent="0.2">
      <c r="U245" s="49"/>
      <c r="V245" s="49"/>
    </row>
    <row r="246" spans="1:22" x14ac:dyDescent="0.2">
      <c r="U246" s="49"/>
      <c r="V246" s="49"/>
    </row>
    <row r="247" spans="1:22" x14ac:dyDescent="0.2">
      <c r="U247" s="49"/>
      <c r="V247" s="49"/>
    </row>
    <row r="248" spans="1:22" x14ac:dyDescent="0.2">
      <c r="U248" s="49"/>
      <c r="V248" s="49"/>
    </row>
    <row r="249" spans="1:22" x14ac:dyDescent="0.2">
      <c r="U249" s="49"/>
      <c r="V249" s="49"/>
    </row>
    <row r="250" spans="1:22" x14ac:dyDescent="0.2">
      <c r="U250" s="49"/>
      <c r="V250" s="49"/>
    </row>
    <row r="251" spans="1:22" x14ac:dyDescent="0.2">
      <c r="U251" s="49"/>
      <c r="V251" s="49"/>
    </row>
    <row r="252" spans="1:22" x14ac:dyDescent="0.2">
      <c r="U252" s="49"/>
      <c r="V252" s="49"/>
    </row>
    <row r="253" spans="1:22" x14ac:dyDescent="0.2">
      <c r="U253" s="49"/>
      <c r="V253" s="49"/>
    </row>
    <row r="254" spans="1:22" x14ac:dyDescent="0.2">
      <c r="U254" s="49"/>
      <c r="V254" s="49"/>
    </row>
    <row r="255" spans="1:22" x14ac:dyDescent="0.2">
      <c r="U255" s="49"/>
      <c r="V255" s="49"/>
    </row>
    <row r="256" spans="1:22" x14ac:dyDescent="0.2">
      <c r="U256" s="49"/>
      <c r="V256" s="49"/>
    </row>
    <row r="257" spans="21:22" x14ac:dyDescent="0.2">
      <c r="U257" s="49"/>
      <c r="V257" s="49"/>
    </row>
    <row r="258" spans="21:22" x14ac:dyDescent="0.2">
      <c r="U258" s="49"/>
      <c r="V258" s="49"/>
    </row>
    <row r="259" spans="21:22" x14ac:dyDescent="0.2">
      <c r="U259" s="49"/>
      <c r="V259" s="49"/>
    </row>
    <row r="260" spans="21:22" x14ac:dyDescent="0.2">
      <c r="U260" s="49"/>
      <c r="V260" s="49"/>
    </row>
    <row r="261" spans="21:22" x14ac:dyDescent="0.2">
      <c r="U261" s="49"/>
      <c r="V261" s="49"/>
    </row>
    <row r="262" spans="21:22" x14ac:dyDescent="0.2">
      <c r="U262" s="49"/>
      <c r="V262" s="49"/>
    </row>
    <row r="263" spans="21:22" x14ac:dyDescent="0.2">
      <c r="U263" s="49"/>
      <c r="V263" s="49"/>
    </row>
    <row r="264" spans="21:22" x14ac:dyDescent="0.2">
      <c r="U264" s="49"/>
      <c r="V264" s="49"/>
    </row>
    <row r="265" spans="21:22" x14ac:dyDescent="0.2">
      <c r="U265" s="49"/>
      <c r="V265" s="49"/>
    </row>
    <row r="266" spans="21:22" x14ac:dyDescent="0.2">
      <c r="U266" s="49"/>
      <c r="V266" s="49"/>
    </row>
    <row r="267" spans="21:22" x14ac:dyDescent="0.2">
      <c r="U267" s="49"/>
      <c r="V267" s="49"/>
    </row>
    <row r="268" spans="21:22" x14ac:dyDescent="0.2">
      <c r="U268" s="49"/>
      <c r="V268" s="49"/>
    </row>
    <row r="269" spans="21:22" x14ac:dyDescent="0.2">
      <c r="U269" s="49"/>
      <c r="V269" s="49"/>
    </row>
    <row r="270" spans="21:22" x14ac:dyDescent="0.2">
      <c r="U270" s="49"/>
      <c r="V270" s="49"/>
    </row>
    <row r="271" spans="21:22" x14ac:dyDescent="0.2">
      <c r="U271" s="49"/>
      <c r="V271" s="49"/>
    </row>
    <row r="272" spans="21:22" x14ac:dyDescent="0.2">
      <c r="U272" s="49"/>
      <c r="V272" s="49"/>
    </row>
    <row r="273" spans="21:22" x14ac:dyDescent="0.2">
      <c r="U273" s="49"/>
      <c r="V273" s="49"/>
    </row>
    <row r="274" spans="21:22" x14ac:dyDescent="0.2">
      <c r="U274" s="49"/>
      <c r="V274" s="49"/>
    </row>
    <row r="275" spans="21:22" x14ac:dyDescent="0.2">
      <c r="U275" s="49"/>
      <c r="V275" s="49"/>
    </row>
    <row r="276" spans="21:22" x14ac:dyDescent="0.2">
      <c r="U276" s="49"/>
      <c r="V276" s="49"/>
    </row>
    <row r="277" spans="21:22" x14ac:dyDescent="0.2">
      <c r="U277" s="49"/>
      <c r="V277" s="49"/>
    </row>
    <row r="278" spans="21:22" x14ac:dyDescent="0.2">
      <c r="U278" s="49"/>
      <c r="V278" s="49"/>
    </row>
    <row r="279" spans="21:22" x14ac:dyDescent="0.2">
      <c r="U279" s="49"/>
      <c r="V279" s="49"/>
    </row>
  </sheetData>
  <sheetProtection sheet="1" objects="1" scenarios="1"/>
  <mergeCells count="45"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  <mergeCell ref="F44:O44"/>
    <mergeCell ref="F45:O45"/>
    <mergeCell ref="E43:O43"/>
    <mergeCell ref="F46:O46"/>
    <mergeCell ref="C43:D43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/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3963</v>
      </c>
    </row>
    <row r="3" spans="1:14" x14ac:dyDescent="0.2">
      <c r="A3" s="2" t="s">
        <v>226</v>
      </c>
      <c r="B3" s="28"/>
    </row>
    <row r="4" spans="1:14" x14ac:dyDescent="0.2">
      <c r="G4" s="2" t="s">
        <v>3965</v>
      </c>
      <c r="M4" s="2" t="s">
        <v>236</v>
      </c>
      <c r="N4" s="2" t="s">
        <v>3964</v>
      </c>
    </row>
    <row r="5" spans="1:14" x14ac:dyDescent="0.2">
      <c r="A5" s="2" t="s">
        <v>214</v>
      </c>
      <c r="D5" s="2" t="s">
        <v>215</v>
      </c>
      <c r="G5" s="61" t="str" cm="1">
        <f t="array" ref="G5">VLOOKUP(G6,$G$7:$K$10,$C$28+1,FALSE)&amp;" "&amp;$E$8</f>
        <v>3rd quarter 2021</v>
      </c>
      <c r="M5" s="2">
        <v>1</v>
      </c>
    </row>
    <row r="6" spans="1:14" x14ac:dyDescent="0.2">
      <c r="A6" s="2" t="s">
        <v>212</v>
      </c>
      <c r="B6" s="28">
        <v>8</v>
      </c>
      <c r="D6" s="2" t="s">
        <v>212</v>
      </c>
      <c r="E6" s="28">
        <v>30</v>
      </c>
      <c r="G6" s="61">
        <f>VLOOKUP(E7,A13:J24,10,FALSE)</f>
        <v>3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8">
        <v>10</v>
      </c>
      <c r="D7" s="2" t="s">
        <v>216</v>
      </c>
      <c r="E7" s="28">
        <v>9</v>
      </c>
      <c r="G7" s="2">
        <v>1</v>
      </c>
      <c r="H7" s="2" t="s">
        <v>3966</v>
      </c>
      <c r="I7" s="2" t="s">
        <v>3970</v>
      </c>
      <c r="J7" s="2" t="s">
        <v>3974</v>
      </c>
      <c r="K7" s="2" t="s">
        <v>3978</v>
      </c>
    </row>
    <row r="8" spans="1:14" x14ac:dyDescent="0.2">
      <c r="A8" s="2" t="s">
        <v>213</v>
      </c>
      <c r="B8" s="28">
        <v>2021</v>
      </c>
      <c r="D8" s="2" t="s">
        <v>213</v>
      </c>
      <c r="E8" s="28">
        <v>2021</v>
      </c>
      <c r="G8" s="2">
        <v>2</v>
      </c>
      <c r="H8" s="2" t="s">
        <v>3967</v>
      </c>
      <c r="I8" s="2" t="s">
        <v>3971</v>
      </c>
      <c r="J8" s="2" t="s">
        <v>3975</v>
      </c>
      <c r="K8" s="2" t="s">
        <v>3979</v>
      </c>
    </row>
    <row r="9" spans="1:14" x14ac:dyDescent="0.2">
      <c r="B9" s="14" t="str">
        <f>CONCATENATE(B6,IF(hi!C28=1,". "," "),VLOOKUP(B7,hi!A13:J24,hi!C28+5)," ",B8)</f>
        <v>8 October 2021</v>
      </c>
      <c r="E9" s="14" t="str">
        <f>CONCATENATE(E6,IF(hi!C28=1,". "," "),VLOOKUP(E7,hi!A13:J24,hi!C28+5)," ",E8)</f>
        <v>30 September 2021</v>
      </c>
      <c r="G9" s="2">
        <v>3</v>
      </c>
      <c r="H9" s="2" t="s">
        <v>3968</v>
      </c>
      <c r="I9" s="2" t="s">
        <v>3972</v>
      </c>
      <c r="J9" s="2" t="s">
        <v>3976</v>
      </c>
      <c r="K9" s="2" t="s">
        <v>3980</v>
      </c>
    </row>
    <row r="10" spans="1:14" x14ac:dyDescent="0.2">
      <c r="G10" s="2">
        <v>4</v>
      </c>
      <c r="H10" s="2" t="s">
        <v>3969</v>
      </c>
      <c r="I10" s="2" t="s">
        <v>3973</v>
      </c>
      <c r="J10" s="2" t="s">
        <v>3977</v>
      </c>
      <c r="K10" s="2" t="s">
        <v>3981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">
      <c r="A27" s="2" t="s">
        <v>225</v>
      </c>
    </row>
    <row r="28" spans="1:18" x14ac:dyDescent="0.2">
      <c r="A28" s="18">
        <v>1</v>
      </c>
      <c r="B28" s="18" t="s">
        <v>75</v>
      </c>
      <c r="C28" s="29">
        <v>4</v>
      </c>
      <c r="G28" s="2" t="s">
        <v>3676</v>
      </c>
      <c r="H28" s="18" t="s">
        <v>3675</v>
      </c>
      <c r="I28" s="24" t="str">
        <f>IF(C33=3,H28,"")</f>
        <v/>
      </c>
    </row>
    <row r="29" spans="1:18" x14ac:dyDescent="0.2">
      <c r="A29" s="18">
        <v>2</v>
      </c>
      <c r="B29" s="18" t="s">
        <v>132</v>
      </c>
    </row>
    <row r="30" spans="1:18" x14ac:dyDescent="0.2">
      <c r="A30" s="18">
        <v>3</v>
      </c>
      <c r="B30" s="18" t="s">
        <v>133</v>
      </c>
    </row>
    <row r="31" spans="1:18" x14ac:dyDescent="0.2">
      <c r="A31" s="18">
        <v>4</v>
      </c>
      <c r="B31" s="18" t="s">
        <v>134</v>
      </c>
    </row>
    <row r="32" spans="1:18" x14ac:dyDescent="0.2">
      <c r="G32" s="240" t="s">
        <v>3670</v>
      </c>
      <c r="H32" s="240"/>
      <c r="I32" s="240"/>
      <c r="J32" s="240"/>
      <c r="K32" s="240" t="s">
        <v>3671</v>
      </c>
      <c r="L32" s="240"/>
      <c r="M32" s="240"/>
      <c r="N32" s="240"/>
      <c r="O32" s="240" t="s">
        <v>3672</v>
      </c>
      <c r="P32" s="240"/>
      <c r="Q32" s="240"/>
      <c r="R32" s="240"/>
    </row>
    <row r="33" spans="1:18" x14ac:dyDescent="0.2">
      <c r="A33" s="2" t="s">
        <v>588</v>
      </c>
      <c r="C33" s="30">
        <v>1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">
      <c r="A34" s="18">
        <v>1</v>
      </c>
      <c r="B34" s="14" t="str">
        <f>IF(C$28=1,C34,IF(C$28=2,D34,IF(C$28=3,E34,IF(C$28=4,F34,C34))))</f>
        <v>Condominiums CON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CON (low)</v>
      </c>
      <c r="L34" s="24" t="str">
        <f>te!A68</f>
        <v>CON (av)</v>
      </c>
      <c r="M34" s="24" t="str">
        <f>te!A69</f>
        <v>CON (up)</v>
      </c>
      <c r="N34" s="24" t="str">
        <f>te!A73</f>
        <v>CON (global)</v>
      </c>
      <c r="O34" s="24" t="str">
        <f>te!A64</f>
        <v>lower</v>
      </c>
      <c r="P34" s="24" t="str">
        <f>te!A65</f>
        <v>average</v>
      </c>
      <c r="Q34" s="24" t="str">
        <f>te!A66</f>
        <v>upper</v>
      </c>
      <c r="R34" s="24" t="str">
        <f>te!A76</f>
        <v>CON global</v>
      </c>
    </row>
    <row r="35" spans="1:18" x14ac:dyDescent="0.2">
      <c r="A35" s="18">
        <v>2</v>
      </c>
      <c r="B35" s="14" t="str">
        <f>IF(C$28=1,C35,IF(C$28=2,D35,IF(C$28=3,E35,IF(C$28=4,F35,C35))))</f>
        <v>Single family houses SFH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SFH (low)</v>
      </c>
      <c r="L35" s="24" t="str">
        <f>te!A71</f>
        <v>SFH (av)</v>
      </c>
      <c r="M35" s="24" t="str">
        <f>te!A72</f>
        <v>SFH (up)</v>
      </c>
      <c r="N35" s="24" t="str">
        <f>te!A74</f>
        <v>SFH (global)</v>
      </c>
      <c r="O35" s="24" t="str">
        <f>te!A64</f>
        <v>lower</v>
      </c>
      <c r="P35" s="24" t="str">
        <f>te!A65</f>
        <v>average</v>
      </c>
      <c r="Q35" s="24" t="str">
        <f>te!A66</f>
        <v>upper</v>
      </c>
      <c r="R35" s="24" t="str">
        <f>te!A77</f>
        <v>SFH global</v>
      </c>
    </row>
    <row r="36" spans="1:18" x14ac:dyDescent="0.2">
      <c r="A36" s="18">
        <v>3</v>
      </c>
      <c r="B36" s="14" t="str">
        <f>IF(C$28=1,C36,IF(C$28=2,D36,IF(C$28=3,E36,IF(C$28=4,F36,C36))))</f>
        <v>Private properties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CON (global)</v>
      </c>
      <c r="M36" s="24" t="str">
        <f>te!A74</f>
        <v>SFH (global)</v>
      </c>
      <c r="N36" s="24" t="str">
        <f>B36</f>
        <v>Private properties</v>
      </c>
      <c r="O36" s="32" t="s">
        <v>124</v>
      </c>
      <c r="P36" s="24" t="str">
        <f>te!A76</f>
        <v>CON global</v>
      </c>
      <c r="Q36" s="24" t="str">
        <f>te!A77</f>
        <v>SFH global</v>
      </c>
      <c r="R36" s="24" t="str">
        <f>te!A80</f>
        <v>Private properties</v>
      </c>
    </row>
    <row r="37" spans="1:18" x14ac:dyDescent="0.2">
      <c r="A37" s="18">
        <v>4</v>
      </c>
      <c r="B37" s="14" t="str">
        <f>IF(C$28=1,C37,IF(C$28=2,D37,IF(C$28=3,E37,IF(C$28=4,F37,C37))))</f>
        <v>Building land for apartment buildings (CON)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Land CON (low)</v>
      </c>
      <c r="L37" s="24" t="str">
        <f>te!A82</f>
        <v>Land CON (av)</v>
      </c>
      <c r="M37" s="24" t="str">
        <f>te!A83</f>
        <v>Land CON (up)</v>
      </c>
      <c r="N37" s="24" t="str">
        <f>te!A87</f>
        <v>Land CON (global)</v>
      </c>
      <c r="O37" s="24" t="str">
        <f>te!A64</f>
        <v>lower</v>
      </c>
      <c r="P37" s="24" t="str">
        <f>te!A65</f>
        <v>average</v>
      </c>
      <c r="Q37" s="24" t="str">
        <f>te!A66</f>
        <v>upper</v>
      </c>
      <c r="R37" s="24" t="str">
        <f>te!A90</f>
        <v>Land CON global</v>
      </c>
    </row>
    <row r="38" spans="1:18" x14ac:dyDescent="0.2">
      <c r="A38" s="18">
        <v>5</v>
      </c>
      <c r="B38" s="14" t="str">
        <f>IF(C$28=1,C38,IF(C$28=2,D38,IF(C$28=3,E38,IF(C$28=4,F38,C38))))</f>
        <v>Building land for single family houses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Land SFH (low)</v>
      </c>
      <c r="L38" s="24" t="str">
        <f>te!A85</f>
        <v>Land SFH (av)</v>
      </c>
      <c r="M38" s="24" t="str">
        <f>te!A86</f>
        <v>Land SFH (up)</v>
      </c>
      <c r="N38" s="24" t="str">
        <f>te!A88</f>
        <v>Land SFH (global)</v>
      </c>
      <c r="O38" s="24" t="str">
        <f>te!A64</f>
        <v>lower</v>
      </c>
      <c r="P38" s="24" t="str">
        <f>te!A65</f>
        <v>average</v>
      </c>
      <c r="Q38" s="24" t="str">
        <f>te!A66</f>
        <v>upper</v>
      </c>
      <c r="R38" s="24" t="str">
        <f>te!A79</f>
        <v>Land SFH global</v>
      </c>
    </row>
    <row r="39" spans="1:18" x14ac:dyDescent="0.2">
      <c r="C39" s="36"/>
      <c r="D39" s="36"/>
      <c r="E39" s="36"/>
      <c r="F39" s="36"/>
      <c r="G39" s="59"/>
      <c r="H39" s="59"/>
      <c r="I39" s="59"/>
    </row>
    <row r="40" spans="1:18" x14ac:dyDescent="0.2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">
      <c r="A41" s="18">
        <v>1</v>
      </c>
      <c r="B41" s="14" t="str">
        <f>te!A129&amp;" "&amp;te!A133</f>
        <v>SFH lower market segment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">
      <c r="A42" s="18">
        <v>2</v>
      </c>
      <c r="B42" s="14" t="str">
        <f>te!A129&amp;" "&amp;te!A134</f>
        <v>SFH average market segment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">
      <c r="A43" s="18">
        <v>3</v>
      </c>
      <c r="B43" s="14" t="str">
        <f>te!A129&amp;" "&amp;te!A135</f>
        <v>SFH upper market segment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">
      <c r="A44" s="18">
        <v>4</v>
      </c>
      <c r="B44" s="14" t="str">
        <f>te!A74</f>
        <v>SFH (global)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">
      <c r="A45" s="18">
        <v>5</v>
      </c>
      <c r="B45" s="14" t="str">
        <f>te!A130&amp;" "&amp;te!A133</f>
        <v>CON lower market segment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">
      <c r="A46" s="18">
        <v>6</v>
      </c>
      <c r="B46" s="14" t="str">
        <f>te!A130&amp;" "&amp;te!A134</f>
        <v>CON average market segment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">
      <c r="A47" s="18">
        <v>7</v>
      </c>
      <c r="B47" s="14" t="str">
        <f>te!A130&amp;" "&amp;te!A135</f>
        <v>CON upper market segment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">
      <c r="A48" s="18">
        <v>8</v>
      </c>
      <c r="B48" s="14" t="str">
        <f>te!A76</f>
        <v>CON global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">
      <c r="A49" s="18">
        <v>9</v>
      </c>
      <c r="B49" s="14">
        <f>te!A136</f>
        <v>0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">
      <c r="A50" s="18">
        <v>10</v>
      </c>
      <c r="B50" s="14" t="str">
        <f>te!A131&amp;" "&amp;te!A133</f>
        <v>Land SFH lower market segment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">
      <c r="A51" s="18">
        <v>11</v>
      </c>
      <c r="B51" s="14" t="str">
        <f>te!A131&amp;" "&amp;te!A134</f>
        <v>Land SFH average market segment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">
      <c r="A52" s="18">
        <v>12</v>
      </c>
      <c r="B52" s="14" t="str">
        <f>te!A131&amp;" "&amp;te!A135</f>
        <v>Land SFH upper market segment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">
      <c r="A53" s="18">
        <v>13</v>
      </c>
      <c r="B53" s="14" t="str">
        <f>te!A79</f>
        <v>Land SFH global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">
      <c r="A54" s="18">
        <v>14</v>
      </c>
      <c r="B54" s="14" t="str">
        <f>te!A130&amp;" "&amp;te!A133</f>
        <v>CON lower market segment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">
      <c r="A55" s="18">
        <v>15</v>
      </c>
      <c r="B55" s="14" t="str">
        <f>te!A130&amp;" "&amp;te!A134</f>
        <v>CON average market segment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">
      <c r="A56" s="18">
        <v>16</v>
      </c>
      <c r="B56" s="14" t="str">
        <f>te!A130&amp;" "&amp;te!A135</f>
        <v>CON upper market segment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">
      <c r="A57" s="18">
        <v>17</v>
      </c>
      <c r="B57" s="14" t="str">
        <f>te!A90</f>
        <v>Land CON global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">
      <c r="A58" s="18">
        <v>18</v>
      </c>
      <c r="B58" s="14" t="str">
        <f>te!A92</f>
        <v>Land for private properties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">
      <c r="D59" s="19"/>
      <c r="F59" s="2" t="s">
        <v>3655</v>
      </c>
      <c r="G59" s="2" t="s">
        <v>3656</v>
      </c>
    </row>
    <row r="60" spans="1:24" x14ac:dyDescent="0.2">
      <c r="F60" s="30">
        <v>4</v>
      </c>
      <c r="G60" s="30">
        <v>2</v>
      </c>
    </row>
    <row r="61" spans="1:24" x14ac:dyDescent="0.2">
      <c r="C61" s="30">
        <v>1</v>
      </c>
      <c r="D61" s="33" t="str">
        <f>VLOOKUP(C61,A65:B72,2,0)</f>
        <v>Region of Lake Geneva</v>
      </c>
      <c r="F61" s="33" t="str">
        <f>VLOOKUP(F60,A65:B72,2,FALSE)</f>
        <v>Region of Basel</v>
      </c>
      <c r="G61" s="33" t="str">
        <f>VLOOKUP(G60,A65:B72,2,FALSE)</f>
        <v>Region of Jura</v>
      </c>
    </row>
    <row r="63" spans="1:24" x14ac:dyDescent="0.2">
      <c r="G63" s="241" t="s">
        <v>3924</v>
      </c>
      <c r="H63" s="241"/>
      <c r="I63" s="241"/>
      <c r="J63" s="241"/>
      <c r="K63" s="241"/>
      <c r="L63" s="241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">
      <c r="A65" s="18">
        <v>1</v>
      </c>
      <c r="B65" s="14" t="str">
        <f>IF(C$28=1,C65,IF(C$28=2,D65,IF(C$28=3,E65,IF(C$28=4,F65,C65))))</f>
        <v>Region of Lake Geneva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">
      <c r="A66" s="18">
        <v>2</v>
      </c>
      <c r="B66" s="14" t="str">
        <f t="shared" ref="B66:B72" si="5">IF(C$28=1,C66,IF(C$28=2,D66,IF(C$28=3,E66,IF(C$28=4,F66,C66))))</f>
        <v>Region of Jura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">
      <c r="A67" s="18">
        <v>3</v>
      </c>
      <c r="B67" s="14" t="str">
        <f t="shared" si="5"/>
        <v>Region of Espace Mittelland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">
      <c r="A68" s="18">
        <v>4</v>
      </c>
      <c r="B68" s="14" t="str">
        <f t="shared" si="5"/>
        <v>Region of Basel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">
      <c r="A69" s="18">
        <v>5</v>
      </c>
      <c r="B69" s="14" t="str">
        <f t="shared" si="5"/>
        <v>Region of Zurich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">
      <c r="A70" s="18">
        <v>6</v>
      </c>
      <c r="B70" s="14" t="str">
        <f t="shared" si="5"/>
        <v>Region of Eastern Switzerland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">
      <c r="A71" s="18">
        <v>7</v>
      </c>
      <c r="B71" s="14" t="str">
        <f t="shared" si="5"/>
        <v>Region of the Alps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5" thickBot="1" x14ac:dyDescent="0.25">
      <c r="A72" s="18">
        <v>8</v>
      </c>
      <c r="B72" s="14" t="str">
        <f t="shared" si="5"/>
        <v>Region of Southern Switzerland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30">
        <v>1</v>
      </c>
      <c r="D76" s="33" t="str">
        <f>VLOOKUP(C76,A79:B104,2,0)</f>
        <v>Canton of Zurich</v>
      </c>
      <c r="F76" s="30">
        <v>5</v>
      </c>
      <c r="G76" s="30">
        <v>12</v>
      </c>
    </row>
    <row r="77" spans="1:24" x14ac:dyDescent="0.2">
      <c r="F77" s="33" t="str">
        <f>VLOOKUP(F76,A79:B215,2,FALSE)</f>
        <v>Canton of Schwyz</v>
      </c>
      <c r="G77" s="33" t="str">
        <f>VLOOKUP(G76,A79:B215,2,FALSE)</f>
        <v>Canton of Basel-Stadt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8">
        <v>1</v>
      </c>
      <c r="B79" s="14" t="str">
        <f>IF(C$28=1,C79,IF(C$28=2,D79,IF(C$28=3,E79,IF(C$28=4,F79,C79))))</f>
        <v>Canton of Zurich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3884</v>
      </c>
    </row>
    <row r="80" spans="1:24" ht="14.25" x14ac:dyDescent="0.2">
      <c r="A80" s="18">
        <v>2</v>
      </c>
      <c r="B80" s="14" t="str">
        <f t="shared" ref="B80:B104" si="15">IF(C$28=1,C80,IF(C$28=2,D80,IF(C$28=3,E80,IF(C$28=4,F80,C80))))</f>
        <v>Canton of Bern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3885</v>
      </c>
    </row>
    <row r="81" spans="1:8" ht="14.25" x14ac:dyDescent="0.2">
      <c r="A81" s="18">
        <v>3</v>
      </c>
      <c r="B81" s="14" t="str">
        <f t="shared" si="15"/>
        <v>Canton of Lucerne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3886</v>
      </c>
    </row>
    <row r="82" spans="1:8" ht="14.25" x14ac:dyDescent="0.2">
      <c r="A82" s="18">
        <f>+A81+1</f>
        <v>4</v>
      </c>
      <c r="B82" s="14" t="str">
        <f t="shared" si="15"/>
        <v>Canton of 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3887</v>
      </c>
    </row>
    <row r="83" spans="1:8" ht="14.25" x14ac:dyDescent="0.2">
      <c r="A83" s="18">
        <f t="shared" ref="A83:A104" si="16">+A82+1</f>
        <v>5</v>
      </c>
      <c r="B83" s="14" t="str">
        <f t="shared" si="15"/>
        <v>Canton of Schwyz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3888</v>
      </c>
    </row>
    <row r="84" spans="1:8" ht="14.25" x14ac:dyDescent="0.2">
      <c r="A84" s="18">
        <f t="shared" si="16"/>
        <v>6</v>
      </c>
      <c r="B84" s="14" t="str">
        <f t="shared" si="15"/>
        <v>Canton of Obwalden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3889</v>
      </c>
    </row>
    <row r="85" spans="1:8" ht="14.25" x14ac:dyDescent="0.2">
      <c r="A85" s="18">
        <f t="shared" si="16"/>
        <v>7</v>
      </c>
      <c r="B85" s="14" t="str">
        <f t="shared" si="15"/>
        <v>Canton of Nidwalden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3890</v>
      </c>
    </row>
    <row r="86" spans="1:8" ht="14.25" x14ac:dyDescent="0.2">
      <c r="A86" s="18">
        <f t="shared" si="16"/>
        <v>8</v>
      </c>
      <c r="B86" s="14" t="str">
        <f t="shared" si="15"/>
        <v>Canton of Glarus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3891</v>
      </c>
    </row>
    <row r="87" spans="1:8" ht="14.25" x14ac:dyDescent="0.2">
      <c r="A87" s="18">
        <f t="shared" si="16"/>
        <v>9</v>
      </c>
      <c r="B87" s="14" t="str">
        <f t="shared" si="15"/>
        <v>Canton of Zug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3892</v>
      </c>
    </row>
    <row r="88" spans="1:8" ht="14.25" x14ac:dyDescent="0.2">
      <c r="A88" s="18">
        <f t="shared" si="16"/>
        <v>10</v>
      </c>
      <c r="B88" s="14" t="str">
        <f t="shared" si="15"/>
        <v>Canton of Fribourg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4.25" x14ac:dyDescent="0.2">
      <c r="A89" s="18">
        <f t="shared" si="16"/>
        <v>11</v>
      </c>
      <c r="B89" s="14" t="str">
        <f t="shared" si="15"/>
        <v>Canton of Solothurn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3893</v>
      </c>
    </row>
    <row r="90" spans="1:8" ht="14.25" x14ac:dyDescent="0.2">
      <c r="A90" s="18">
        <f t="shared" si="16"/>
        <v>12</v>
      </c>
      <c r="B90" s="14" t="str">
        <f t="shared" si="15"/>
        <v>Canton of Basel-Stadt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3894</v>
      </c>
    </row>
    <row r="91" spans="1:8" ht="14.25" x14ac:dyDescent="0.2">
      <c r="A91" s="18">
        <f t="shared" si="16"/>
        <v>13</v>
      </c>
      <c r="B91" s="14" t="str">
        <f t="shared" si="15"/>
        <v>Canton of Basel-Landschaft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3895</v>
      </c>
    </row>
    <row r="92" spans="1:8" ht="14.25" x14ac:dyDescent="0.2">
      <c r="A92" s="18">
        <f t="shared" si="16"/>
        <v>14</v>
      </c>
      <c r="B92" s="14" t="str">
        <f t="shared" si="15"/>
        <v>Canton of Schaffhausen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3896</v>
      </c>
    </row>
    <row r="93" spans="1:8" ht="14.25" x14ac:dyDescent="0.2">
      <c r="A93" s="18">
        <f t="shared" si="16"/>
        <v>15</v>
      </c>
      <c r="B93" s="14" t="str">
        <f t="shared" si="15"/>
        <v>Canton of Appenzell Ausserrhoden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3897</v>
      </c>
    </row>
    <row r="94" spans="1:8" ht="14.25" x14ac:dyDescent="0.2">
      <c r="A94" s="18">
        <f t="shared" si="16"/>
        <v>16</v>
      </c>
      <c r="B94" s="14" t="str">
        <f t="shared" si="15"/>
        <v>Canton of Appenzell Innerrhoden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3898</v>
      </c>
    </row>
    <row r="95" spans="1:8" ht="14.25" x14ac:dyDescent="0.2">
      <c r="A95" s="18">
        <f t="shared" si="16"/>
        <v>17</v>
      </c>
      <c r="B95" s="14" t="str">
        <f t="shared" si="15"/>
        <v>Canton of Saint Gallen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3899</v>
      </c>
    </row>
    <row r="96" spans="1:8" ht="14.25" x14ac:dyDescent="0.2">
      <c r="A96" s="18">
        <f t="shared" si="16"/>
        <v>18</v>
      </c>
      <c r="B96" s="14" t="str">
        <f t="shared" si="15"/>
        <v>Canton of Graubünden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3900</v>
      </c>
    </row>
    <row r="97" spans="1:8" ht="14.25" x14ac:dyDescent="0.2">
      <c r="A97" s="18">
        <f t="shared" si="16"/>
        <v>19</v>
      </c>
      <c r="B97" s="14" t="str">
        <f t="shared" si="15"/>
        <v>Canton of Aargau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3901</v>
      </c>
    </row>
    <row r="98" spans="1:8" ht="14.25" x14ac:dyDescent="0.2">
      <c r="A98" s="18">
        <f t="shared" si="16"/>
        <v>20</v>
      </c>
      <c r="B98" s="14" t="str">
        <f t="shared" si="15"/>
        <v>Canton of Thurgau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3902</v>
      </c>
    </row>
    <row r="99" spans="1:8" ht="14.25" x14ac:dyDescent="0.2">
      <c r="A99" s="18">
        <f t="shared" si="16"/>
        <v>21</v>
      </c>
      <c r="B99" s="14" t="str">
        <f t="shared" si="15"/>
        <v>Canton of Ticino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3903</v>
      </c>
    </row>
    <row r="100" spans="1:8" ht="14.25" x14ac:dyDescent="0.2">
      <c r="A100" s="18">
        <f t="shared" si="16"/>
        <v>22</v>
      </c>
      <c r="B100" s="14" t="str">
        <f t="shared" si="15"/>
        <v>Canton of Vaud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3904</v>
      </c>
    </row>
    <row r="101" spans="1:8" ht="14.25" x14ac:dyDescent="0.2">
      <c r="A101" s="18">
        <f t="shared" si="16"/>
        <v>23</v>
      </c>
      <c r="B101" s="14" t="str">
        <f t="shared" si="15"/>
        <v>Canton of Valais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3905</v>
      </c>
    </row>
    <row r="102" spans="1:8" ht="14.25" x14ac:dyDescent="0.2">
      <c r="A102" s="18">
        <f t="shared" si="16"/>
        <v>24</v>
      </c>
      <c r="B102" s="14" t="str">
        <f t="shared" si="15"/>
        <v>Canton of Neuchâtel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3906</v>
      </c>
    </row>
    <row r="103" spans="1:8" ht="14.25" x14ac:dyDescent="0.2">
      <c r="A103" s="18">
        <f t="shared" si="16"/>
        <v>25</v>
      </c>
      <c r="B103" s="14" t="str">
        <f t="shared" si="15"/>
        <v>Canton of Geneva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3907</v>
      </c>
    </row>
    <row r="104" spans="1:8" ht="14.25" x14ac:dyDescent="0.2">
      <c r="A104" s="18">
        <f t="shared" si="16"/>
        <v>26</v>
      </c>
      <c r="B104" s="14" t="str">
        <f t="shared" si="15"/>
        <v>Canton of Jura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3908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4" t="s">
        <v>496</v>
      </c>
      <c r="B217" s="35"/>
      <c r="C217" s="18">
        <f>C61</f>
        <v>1</v>
      </c>
      <c r="F217" s="17">
        <v>1</v>
      </c>
      <c r="G217" s="2" t="str">
        <f>VLOOKUP(F217,$A$220:$M$246,13,FALSE)</f>
        <v>Lausanne (MS)</v>
      </c>
      <c r="H217" s="14">
        <f>VLOOKUP(G217,B110:G215,6,FALSE)</f>
        <v>84</v>
      </c>
    </row>
    <row r="218" spans="1:13" x14ac:dyDescent="0.2">
      <c r="A218" s="36"/>
      <c r="B218" s="36"/>
      <c r="C218" s="36"/>
    </row>
    <row r="219" spans="1:13" x14ac:dyDescent="0.2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84</v>
      </c>
      <c r="L220" s="37">
        <f>IF(K220&gt;0,K220,"#NV")</f>
        <v>84</v>
      </c>
      <c r="M220" s="14" t="str">
        <f>IF(ISNUMBER(L220),VLOOKUP(L220,A110:B215,2,FALSE),"")</f>
        <v>Lausanne (MS)</v>
      </c>
    </row>
    <row r="221" spans="1:13" x14ac:dyDescent="0.2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85</v>
      </c>
      <c r="L221" s="37">
        <f t="shared" ref="L221:L242" si="19">IF(K221&gt;0,K221,"#NV")</f>
        <v>85</v>
      </c>
      <c r="M221" s="14" t="str">
        <f t="shared" ref="M221:M242" si="20">IF(ISNUMBER(L221),VLOOKUP(L221,A111:B216,2,FALSE),"")</f>
        <v>Morges/Rolle (MS)</v>
      </c>
    </row>
    <row r="222" spans="1:13" x14ac:dyDescent="0.2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86</v>
      </c>
      <c r="L222" s="37">
        <f t="shared" si="19"/>
        <v>86</v>
      </c>
      <c r="M222" s="14" t="str">
        <f t="shared" si="20"/>
        <v>Nyon (MS)</v>
      </c>
    </row>
    <row r="223" spans="1:13" x14ac:dyDescent="0.2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87</v>
      </c>
      <c r="L223" s="37">
        <f t="shared" si="19"/>
        <v>87</v>
      </c>
      <c r="M223" s="14" t="str">
        <f t="shared" si="20"/>
        <v>Vevey/Lavaux (MS)</v>
      </c>
    </row>
    <row r="224" spans="1:13" x14ac:dyDescent="0.2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88</v>
      </c>
      <c r="L224" s="37">
        <f t="shared" si="19"/>
        <v>88</v>
      </c>
      <c r="M224" s="14" t="str">
        <f t="shared" si="20"/>
        <v>Aigle (MS)</v>
      </c>
    </row>
    <row r="225" spans="1:13" x14ac:dyDescent="0.2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90</v>
      </c>
      <c r="L225" s="37">
        <f t="shared" si="19"/>
        <v>90</v>
      </c>
      <c r="M225" s="14" t="str">
        <f t="shared" si="20"/>
        <v>Gros-de-Vaud (MS)</v>
      </c>
    </row>
    <row r="226" spans="1:13" x14ac:dyDescent="0.2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91</v>
      </c>
      <c r="L226" s="37">
        <f t="shared" si="19"/>
        <v>91</v>
      </c>
      <c r="M226" s="14" t="str">
        <f t="shared" si="20"/>
        <v>Yverdon (MS)</v>
      </c>
    </row>
    <row r="227" spans="1:13" x14ac:dyDescent="0.2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93</v>
      </c>
      <c r="L227" s="37">
        <f t="shared" si="19"/>
        <v>93</v>
      </c>
      <c r="M227" s="14" t="str">
        <f t="shared" si="20"/>
        <v>La Broye (MS)</v>
      </c>
    </row>
    <row r="228" spans="1:13" x14ac:dyDescent="0.2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105</v>
      </c>
      <c r="L228" s="37">
        <f t="shared" si="19"/>
        <v>105</v>
      </c>
      <c r="M228" s="14" t="str">
        <f t="shared" si="20"/>
        <v>Genève (MS)</v>
      </c>
    </row>
    <row r="229" spans="1:13" x14ac:dyDescent="0.2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0</v>
      </c>
      <c r="L229" s="37" t="str">
        <f t="shared" si="19"/>
        <v>#NV</v>
      </c>
      <c r="M229" s="14" t="str">
        <f t="shared" si="20"/>
        <v/>
      </c>
    </row>
    <row r="230" spans="1:13" x14ac:dyDescent="0.2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0</v>
      </c>
      <c r="L230" s="37" t="str">
        <f t="shared" si="19"/>
        <v>#NV</v>
      </c>
      <c r="M230" s="14" t="str">
        <f t="shared" si="20"/>
        <v/>
      </c>
    </row>
    <row r="231" spans="1:13" x14ac:dyDescent="0.2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0</v>
      </c>
      <c r="L231" s="37" t="str">
        <f t="shared" si="19"/>
        <v>#NV</v>
      </c>
      <c r="M231" s="14" t="str">
        <f t="shared" si="20"/>
        <v/>
      </c>
    </row>
    <row r="232" spans="1:13" x14ac:dyDescent="0.2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0</v>
      </c>
      <c r="L232" s="37" t="str">
        <f t="shared" si="19"/>
        <v>#NV</v>
      </c>
      <c r="M232" s="14" t="str">
        <f t="shared" si="20"/>
        <v/>
      </c>
    </row>
    <row r="233" spans="1:13" x14ac:dyDescent="0.2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0</v>
      </c>
      <c r="L233" s="37" t="str">
        <f t="shared" si="19"/>
        <v>#NV</v>
      </c>
      <c r="M233" s="14" t="str">
        <f t="shared" si="20"/>
        <v/>
      </c>
    </row>
    <row r="234" spans="1:13" x14ac:dyDescent="0.2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0</v>
      </c>
      <c r="L234" s="37" t="str">
        <f t="shared" si="19"/>
        <v>#NV</v>
      </c>
      <c r="M234" s="14" t="str">
        <f t="shared" si="20"/>
        <v/>
      </c>
    </row>
    <row r="235" spans="1:13" x14ac:dyDescent="0.2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0</v>
      </c>
      <c r="L235" s="37" t="str">
        <f t="shared" si="19"/>
        <v>#NV</v>
      </c>
      <c r="M235" s="14" t="str">
        <f t="shared" si="20"/>
        <v/>
      </c>
    </row>
    <row r="236" spans="1:13" x14ac:dyDescent="0.2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0</v>
      </c>
      <c r="L236" s="37" t="str">
        <f t="shared" si="19"/>
        <v>#NV</v>
      </c>
      <c r="M236" s="14" t="str">
        <f t="shared" si="20"/>
        <v/>
      </c>
    </row>
    <row r="237" spans="1:13" x14ac:dyDescent="0.2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0</v>
      </c>
      <c r="L237" s="37" t="str">
        <f t="shared" si="19"/>
        <v>#NV</v>
      </c>
      <c r="M237" s="14" t="str">
        <f t="shared" si="20"/>
        <v/>
      </c>
    </row>
    <row r="238" spans="1:13" x14ac:dyDescent="0.2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0</v>
      </c>
      <c r="L238" s="37" t="str">
        <f t="shared" si="19"/>
        <v>#NV</v>
      </c>
      <c r="M238" s="14" t="str">
        <f t="shared" si="20"/>
        <v/>
      </c>
    </row>
    <row r="239" spans="1:13" x14ac:dyDescent="0.2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0</v>
      </c>
      <c r="L239" s="37" t="str">
        <f t="shared" si="19"/>
        <v>#NV</v>
      </c>
      <c r="M239" s="14" t="str">
        <f t="shared" si="20"/>
        <v/>
      </c>
    </row>
    <row r="240" spans="1:13" x14ac:dyDescent="0.2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">
      <c r="A250" s="2" t="s">
        <v>77</v>
      </c>
      <c r="C250" s="38">
        <v>1</v>
      </c>
    </row>
    <row r="252" spans="1:13" x14ac:dyDescent="0.2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">
      <c r="A253" s="18">
        <v>1</v>
      </c>
      <c r="B253" s="14" t="str">
        <f>IF(C$28=1,C253,IF(C$28=2,D253,IF(C$28=3,E253,IF(C$28=4,F253,C253))))</f>
        <v>Yes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">
      <c r="A254" s="18">
        <v>2</v>
      </c>
      <c r="B254" s="14" t="str">
        <f>IF(C$28=1,C254,IF(C$28=2,D254,IF(C$28=3,E254,IF(C$28=4,F254,C254))))</f>
        <v>No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">
      <c r="A255" s="39"/>
      <c r="B255" s="39"/>
      <c r="C255" s="39"/>
      <c r="D255" s="39"/>
      <c r="E255" s="39"/>
      <c r="F255" s="39"/>
    </row>
    <row r="256" spans="1:13" s="40" customFormat="1" x14ac:dyDescent="0.2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">
      <c r="A258" s="2"/>
      <c r="B258" s="2"/>
      <c r="C258" s="2"/>
      <c r="D258" s="2"/>
      <c r="E258" s="2"/>
      <c r="F258" s="2"/>
    </row>
    <row r="259" spans="1:6" s="40" customFormat="1" x14ac:dyDescent="0.2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">
      <c r="A260" s="18">
        <v>1</v>
      </c>
      <c r="B260" s="14" t="str">
        <f>IF(C$28=1,C260,IF(C$28=2,D260,IF(C$28=3,E260,IF(C$28=4,F260,C260))))</f>
        <v>Yes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">
      <c r="A261" s="18">
        <v>2</v>
      </c>
      <c r="B261" s="14" t="str">
        <f>IF(C$28=1,C261,IF(C$28=2,D261,IF(C$28=3,E261,IF(C$28=4,F261,C261))))</f>
        <v>No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">
      <c r="A262" s="39"/>
      <c r="B262" s="39"/>
      <c r="C262" s="39"/>
      <c r="D262" s="39"/>
      <c r="E262" s="39"/>
      <c r="F262" s="39"/>
    </row>
    <row r="263" spans="1:6" s="40" customFormat="1" x14ac:dyDescent="0.2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">
      <c r="A265" s="2"/>
      <c r="B265" s="2"/>
      <c r="C265" s="2"/>
      <c r="D265" s="2"/>
      <c r="E265" s="2"/>
      <c r="F265" s="2"/>
    </row>
    <row r="266" spans="1:6" s="40" customFormat="1" x14ac:dyDescent="0.2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">
      <c r="A267" s="18">
        <v>1</v>
      </c>
      <c r="B267" s="14" t="str">
        <f>IF(C$28=1,C267,IF(C$28=2,D267,IF(C$28=3,E267,IF(C$28=4,F267,C267))))</f>
        <v>Yes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">
      <c r="A268" s="18">
        <v>2</v>
      </c>
      <c r="B268" s="14" t="str">
        <f>IF(C$28=1,C268,IF(C$28=2,D268,IF(C$28=3,E268,IF(C$28=4,F268,C268))))</f>
        <v>No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">
      <c r="A269" s="39"/>
      <c r="B269" s="39"/>
      <c r="C269" s="39"/>
      <c r="D269" s="39"/>
      <c r="E269" s="39"/>
      <c r="F269" s="39"/>
    </row>
    <row r="270" spans="1:6" s="40" customFormat="1" x14ac:dyDescent="0.2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">
      <c r="A272" s="2"/>
      <c r="B272" s="2"/>
      <c r="C272" s="2"/>
      <c r="D272" s="2"/>
      <c r="E272" s="2"/>
      <c r="F272" s="2"/>
    </row>
    <row r="273" spans="1:7" s="40" customFormat="1" x14ac:dyDescent="0.2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">
      <c r="A274" s="18">
        <v>1</v>
      </c>
      <c r="B274" s="14" t="str">
        <f>IF(C$28=1,C274,IF(C$28=2,D274,IF(C$28=3,E274,IF(C$28=4,F274,C274))))</f>
        <v>Yes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">
      <c r="A275" s="18">
        <v>2</v>
      </c>
      <c r="B275" s="14" t="str">
        <f>IF(C$28=1,C275,IF(C$28=2,D275,IF(C$28=3,E275,IF(C$28=4,F275,C275))))</f>
        <v>No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">
      <c r="A276" s="39"/>
      <c r="B276" s="39"/>
      <c r="C276" s="39"/>
      <c r="D276" s="39"/>
      <c r="E276" s="39"/>
      <c r="F276" s="39"/>
    </row>
    <row r="277" spans="1:7" s="40" customFormat="1" x14ac:dyDescent="0.2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">
      <c r="A279" s="2"/>
      <c r="B279" s="2"/>
      <c r="C279" s="2"/>
      <c r="D279" s="2"/>
      <c r="E279" s="2"/>
      <c r="F279" s="2"/>
    </row>
    <row r="280" spans="1:7" s="40" customFormat="1" x14ac:dyDescent="0.2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">
      <c r="A281" s="18">
        <v>1</v>
      </c>
      <c r="B281" s="14" t="str">
        <f>IF(C$28=1,C281,IF(C$28=2,D281,IF(C$28=3,E281,IF(C$28=4,F281,C281))))</f>
        <v>Yes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">
      <c r="A282" s="18">
        <v>2</v>
      </c>
      <c r="B282" s="14" t="str">
        <f>IF(C$28=1,C282,IF(C$28=2,D282,IF(C$28=3,E282,IF(C$28=4,F282,C282))))</f>
        <v>No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">
      <c r="C285" s="38">
        <v>5</v>
      </c>
      <c r="D285" s="18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">
      <c r="A288" s="18">
        <v>1</v>
      </c>
      <c r="B288" s="14">
        <f t="shared" ref="B288:B293" si="22">IF(C$28=1,C288,IF(C$28=2,D288,IF(C$28=3,E288,IF(C$28=4,F288,C288))))</f>
        <v>0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">
      <c r="A289" s="18">
        <v>2</v>
      </c>
      <c r="B289" s="14">
        <f t="shared" si="22"/>
        <v>0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">
      <c r="A290" s="18">
        <v>3</v>
      </c>
      <c r="B290" s="14">
        <f t="shared" si="22"/>
        <v>0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">
      <c r="A291" s="18">
        <v>4</v>
      </c>
      <c r="B291" s="14">
        <f t="shared" si="22"/>
        <v>0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">
      <c r="A292" s="18">
        <v>5</v>
      </c>
      <c r="B292" s="14">
        <f t="shared" si="22"/>
        <v>0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">
      <c r="A293" s="18">
        <v>6</v>
      </c>
      <c r="B293" s="14">
        <f t="shared" si="22"/>
        <v>0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">
      <c r="C296" s="38">
        <f>C285</f>
        <v>5</v>
      </c>
      <c r="D296" s="18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">
      <c r="A299" s="18">
        <v>1</v>
      </c>
      <c r="B299" s="14">
        <f t="shared" ref="B299:B304" si="23">IF(C$28=1,C299,IF(C$28=2,D299,IF(C$28=3,E299,IF(C$28=4,F299,C299))))</f>
        <v>0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">
      <c r="A300" s="18">
        <v>2</v>
      </c>
      <c r="B300" s="14">
        <f t="shared" si="23"/>
        <v>0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">
      <c r="A301" s="18">
        <v>3</v>
      </c>
      <c r="B301" s="14">
        <f t="shared" si="23"/>
        <v>0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">
      <c r="A302" s="18">
        <v>4</v>
      </c>
      <c r="B302" s="14">
        <f t="shared" si="23"/>
        <v>0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">
      <c r="A303" s="18">
        <v>5</v>
      </c>
      <c r="B303" s="14">
        <f t="shared" si="23"/>
        <v>0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">
      <c r="A304" s="18">
        <v>6</v>
      </c>
      <c r="B304" s="14">
        <f t="shared" si="23"/>
        <v>0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">
      <c r="A307" s="15" t="s">
        <v>3650</v>
      </c>
      <c r="F307" s="15" t="s">
        <v>3846</v>
      </c>
    </row>
    <row r="308" spans="1:12" x14ac:dyDescent="0.2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3827</v>
      </c>
      <c r="I310" s="18" t="s">
        <v>3827</v>
      </c>
      <c r="J310" s="18" t="s">
        <v>3827</v>
      </c>
      <c r="K310" s="18" t="s">
        <v>3827</v>
      </c>
      <c r="L310" s="18">
        <v>1201</v>
      </c>
    </row>
    <row r="311" spans="1:12" x14ac:dyDescent="0.2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3828</v>
      </c>
      <c r="I311" s="18" t="s">
        <v>3828</v>
      </c>
      <c r="J311" s="18" t="s">
        <v>3828</v>
      </c>
      <c r="K311" s="18" t="s">
        <v>3828</v>
      </c>
      <c r="L311" s="18">
        <v>1202</v>
      </c>
    </row>
    <row r="312" spans="1:12" x14ac:dyDescent="0.2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3829</v>
      </c>
      <c r="I312" s="18" t="s">
        <v>3829</v>
      </c>
      <c r="J312" s="18" t="s">
        <v>3829</v>
      </c>
      <c r="K312" s="18" t="s">
        <v>3829</v>
      </c>
      <c r="L312" s="18">
        <v>1203</v>
      </c>
    </row>
    <row r="313" spans="1:12" x14ac:dyDescent="0.2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3830</v>
      </c>
      <c r="I313" s="18" t="s">
        <v>3830</v>
      </c>
      <c r="J313" s="18" t="s">
        <v>3830</v>
      </c>
      <c r="K313" s="18" t="s">
        <v>3830</v>
      </c>
      <c r="L313" s="18">
        <v>1204</v>
      </c>
    </row>
    <row r="314" spans="1:12" x14ac:dyDescent="0.2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3831</v>
      </c>
      <c r="I314" s="18" t="s">
        <v>3831</v>
      </c>
      <c r="J314" s="18" t="s">
        <v>3831</v>
      </c>
      <c r="K314" s="18" t="s">
        <v>3831</v>
      </c>
      <c r="L314" s="18">
        <v>1205</v>
      </c>
    </row>
    <row r="315" spans="1:12" x14ac:dyDescent="0.2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3832</v>
      </c>
      <c r="I315" s="18" t="s">
        <v>3832</v>
      </c>
      <c r="J315" s="18" t="s">
        <v>3832</v>
      </c>
      <c r="K315" s="18" t="s">
        <v>3832</v>
      </c>
      <c r="L315" s="18">
        <v>1206</v>
      </c>
    </row>
    <row r="316" spans="1:12" x14ac:dyDescent="0.2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3833</v>
      </c>
      <c r="I316" s="18" t="s">
        <v>3833</v>
      </c>
      <c r="J316" s="18" t="s">
        <v>3833</v>
      </c>
      <c r="K316" s="18" t="s">
        <v>3833</v>
      </c>
      <c r="L316" s="18">
        <v>1207</v>
      </c>
    </row>
    <row r="317" spans="1:12" x14ac:dyDescent="0.2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3834</v>
      </c>
      <c r="I317" s="18" t="s">
        <v>3834</v>
      </c>
      <c r="J317" s="18" t="s">
        <v>3834</v>
      </c>
      <c r="K317" s="18" t="s">
        <v>3834</v>
      </c>
      <c r="L317" s="18">
        <v>1208</v>
      </c>
    </row>
    <row r="318" spans="1:12" x14ac:dyDescent="0.2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3835</v>
      </c>
      <c r="I318" s="18" t="s">
        <v>3835</v>
      </c>
      <c r="J318" s="18" t="s">
        <v>3835</v>
      </c>
      <c r="K318" s="18" t="s">
        <v>3835</v>
      </c>
      <c r="L318" s="18">
        <v>1209</v>
      </c>
    </row>
    <row r="319" spans="1:12" x14ac:dyDescent="0.2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3836</v>
      </c>
      <c r="I319" s="18" t="s">
        <v>3836</v>
      </c>
      <c r="J319" s="18" t="s">
        <v>3836</v>
      </c>
      <c r="K319" s="18" t="s">
        <v>3836</v>
      </c>
      <c r="L319" s="18">
        <v>1210</v>
      </c>
    </row>
    <row r="320" spans="1:12" x14ac:dyDescent="0.2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3837</v>
      </c>
      <c r="I320" s="18" t="s">
        <v>3837</v>
      </c>
      <c r="J320" s="18" t="s">
        <v>3837</v>
      </c>
      <c r="K320" s="18" t="s">
        <v>3837</v>
      </c>
      <c r="L320" s="18">
        <v>1211</v>
      </c>
    </row>
    <row r="321" spans="1:12" x14ac:dyDescent="0.2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3838</v>
      </c>
      <c r="I321" s="18" t="s">
        <v>3838</v>
      </c>
      <c r="J321" s="18" t="s">
        <v>3838</v>
      </c>
      <c r="K321" s="18" t="s">
        <v>3838</v>
      </c>
      <c r="L321" s="18">
        <v>1212</v>
      </c>
    </row>
    <row r="322" spans="1:12" x14ac:dyDescent="0.2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3839</v>
      </c>
      <c r="I323" s="18" t="s">
        <v>3839</v>
      </c>
      <c r="J323" s="18" t="s">
        <v>3839</v>
      </c>
      <c r="K323" s="18" t="s">
        <v>3839</v>
      </c>
      <c r="L323" s="18">
        <v>1214</v>
      </c>
    </row>
    <row r="324" spans="1:12" x14ac:dyDescent="0.2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3840</v>
      </c>
      <c r="I324" s="18" t="s">
        <v>3840</v>
      </c>
      <c r="J324" s="18" t="s">
        <v>3840</v>
      </c>
      <c r="K324" s="18" t="s">
        <v>3840</v>
      </c>
      <c r="L324" s="18">
        <v>1215</v>
      </c>
    </row>
    <row r="325" spans="1:12" x14ac:dyDescent="0.2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3841</v>
      </c>
      <c r="I325" s="18" t="s">
        <v>3841</v>
      </c>
      <c r="J325" s="18" t="s">
        <v>3841</v>
      </c>
      <c r="K325" s="18" t="s">
        <v>3841</v>
      </c>
      <c r="L325" s="18">
        <v>1216</v>
      </c>
    </row>
    <row r="326" spans="1:12" x14ac:dyDescent="0.2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3842</v>
      </c>
      <c r="I326" s="18" t="s">
        <v>3842</v>
      </c>
      <c r="J326" s="18" t="s">
        <v>3842</v>
      </c>
      <c r="K326" s="18" t="s">
        <v>3842</v>
      </c>
      <c r="L326" s="18">
        <v>1217</v>
      </c>
    </row>
    <row r="327" spans="1:12" x14ac:dyDescent="0.2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3843</v>
      </c>
      <c r="I327" s="18" t="s">
        <v>3843</v>
      </c>
      <c r="J327" s="18" t="s">
        <v>3843</v>
      </c>
      <c r="K327" s="18" t="s">
        <v>3843</v>
      </c>
      <c r="L327" s="18">
        <v>1218</v>
      </c>
    </row>
    <row r="328" spans="1:12" x14ac:dyDescent="0.2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3844</v>
      </c>
      <c r="I328" s="18" t="s">
        <v>3844</v>
      </c>
      <c r="J328" s="18" t="s">
        <v>3844</v>
      </c>
      <c r="K328" s="18" t="s">
        <v>3844</v>
      </c>
      <c r="L328" s="18">
        <v>1219</v>
      </c>
    </row>
    <row r="329" spans="1:12" x14ac:dyDescent="0.2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3845</v>
      </c>
      <c r="I329" s="18" t="s">
        <v>3845</v>
      </c>
      <c r="J329" s="18" t="s">
        <v>3845</v>
      </c>
      <c r="K329" s="18" t="s">
        <v>3845</v>
      </c>
      <c r="L329" s="18">
        <v>1220</v>
      </c>
    </row>
    <row r="330" spans="1:12" x14ac:dyDescent="0.2">
      <c r="A330" s="18" t="s">
        <v>698</v>
      </c>
      <c r="B330" s="18" t="s">
        <v>2754</v>
      </c>
    </row>
    <row r="331" spans="1:12" x14ac:dyDescent="0.2">
      <c r="A331" s="18" t="s">
        <v>699</v>
      </c>
      <c r="B331" s="18" t="s">
        <v>2760</v>
      </c>
    </row>
    <row r="332" spans="1:12" x14ac:dyDescent="0.2">
      <c r="A332" s="18" t="s">
        <v>700</v>
      </c>
      <c r="B332" s="18" t="s">
        <v>2776</v>
      </c>
      <c r="F332" s="18" t="s">
        <v>3847</v>
      </c>
      <c r="G332" s="14">
        <v>2</v>
      </c>
    </row>
    <row r="333" spans="1:12" x14ac:dyDescent="0.2">
      <c r="A333" s="18" t="s">
        <v>701</v>
      </c>
      <c r="B333" s="18" t="s">
        <v>2767</v>
      </c>
    </row>
    <row r="334" spans="1:12" x14ac:dyDescent="0.2">
      <c r="A334" s="18" t="s">
        <v>702</v>
      </c>
      <c r="B334" s="18" t="s">
        <v>3503</v>
      </c>
    </row>
    <row r="335" spans="1:12" x14ac:dyDescent="0.2">
      <c r="A335" s="18" t="s">
        <v>703</v>
      </c>
      <c r="B335" s="18" t="s">
        <v>2746</v>
      </c>
    </row>
    <row r="336" spans="1:12" x14ac:dyDescent="0.2">
      <c r="A336" s="18" t="s">
        <v>704</v>
      </c>
      <c r="B336" s="18" t="s">
        <v>2762</v>
      </c>
    </row>
    <row r="337" spans="1:2" x14ac:dyDescent="0.2">
      <c r="A337" s="18" t="s">
        <v>705</v>
      </c>
      <c r="B337" s="18" t="s">
        <v>2726</v>
      </c>
    </row>
    <row r="338" spans="1:2" x14ac:dyDescent="0.2">
      <c r="A338" s="18" t="s">
        <v>706</v>
      </c>
      <c r="B338" s="18" t="s">
        <v>2705</v>
      </c>
    </row>
    <row r="339" spans="1:2" x14ac:dyDescent="0.2">
      <c r="A339" s="18" t="s">
        <v>707</v>
      </c>
      <c r="B339" s="18" t="s">
        <v>2708</v>
      </c>
    </row>
    <row r="340" spans="1:2" x14ac:dyDescent="0.2">
      <c r="A340" s="18" t="s">
        <v>708</v>
      </c>
      <c r="B340" s="18" t="s">
        <v>2710</v>
      </c>
    </row>
    <row r="341" spans="1:2" x14ac:dyDescent="0.2">
      <c r="A341" s="18" t="s">
        <v>709</v>
      </c>
      <c r="B341" s="18" t="s">
        <v>2764</v>
      </c>
    </row>
    <row r="342" spans="1:2" x14ac:dyDescent="0.2">
      <c r="A342" s="18" t="s">
        <v>710</v>
      </c>
      <c r="B342" s="18" t="s">
        <v>2743</v>
      </c>
    </row>
    <row r="343" spans="1:2" x14ac:dyDescent="0.2">
      <c r="A343" s="18" t="s">
        <v>711</v>
      </c>
      <c r="B343" s="18" t="s">
        <v>2740</v>
      </c>
    </row>
    <row r="344" spans="1:2" x14ac:dyDescent="0.2">
      <c r="A344" s="18" t="s">
        <v>712</v>
      </c>
      <c r="B344" s="18" t="s">
        <v>2742</v>
      </c>
    </row>
    <row r="345" spans="1:2" x14ac:dyDescent="0.2">
      <c r="A345" s="18" t="s">
        <v>713</v>
      </c>
      <c r="B345" s="18" t="s">
        <v>2731</v>
      </c>
    </row>
    <row r="346" spans="1:2" x14ac:dyDescent="0.2">
      <c r="A346" s="18" t="s">
        <v>714</v>
      </c>
      <c r="B346" s="18" t="s">
        <v>2761</v>
      </c>
    </row>
    <row r="347" spans="1:2" x14ac:dyDescent="0.2">
      <c r="A347" s="18" t="s">
        <v>715</v>
      </c>
      <c r="B347" s="18" t="s">
        <v>2734</v>
      </c>
    </row>
    <row r="348" spans="1:2" x14ac:dyDescent="0.2">
      <c r="A348" s="18" t="s">
        <v>716</v>
      </c>
      <c r="B348" s="18" t="s">
        <v>3501</v>
      </c>
    </row>
    <row r="349" spans="1:2" x14ac:dyDescent="0.2">
      <c r="A349" s="18" t="s">
        <v>717</v>
      </c>
      <c r="B349" s="18" t="s">
        <v>2775</v>
      </c>
    </row>
    <row r="350" spans="1:2" x14ac:dyDescent="0.2">
      <c r="A350" s="18" t="s">
        <v>718</v>
      </c>
      <c r="B350" s="18" t="s">
        <v>2745</v>
      </c>
    </row>
    <row r="351" spans="1:2" x14ac:dyDescent="0.2">
      <c r="A351" s="18" t="s">
        <v>719</v>
      </c>
      <c r="B351" s="18" t="s">
        <v>2750</v>
      </c>
    </row>
    <row r="352" spans="1:2" x14ac:dyDescent="0.2">
      <c r="A352" s="18" t="s">
        <v>720</v>
      </c>
      <c r="B352" s="18" t="s">
        <v>2751</v>
      </c>
    </row>
    <row r="353" spans="1:2" x14ac:dyDescent="0.2">
      <c r="A353" s="18" t="s">
        <v>721</v>
      </c>
      <c r="B353" s="18" t="s">
        <v>2772</v>
      </c>
    </row>
    <row r="354" spans="1:2" x14ac:dyDescent="0.2">
      <c r="A354" s="18" t="s">
        <v>722</v>
      </c>
      <c r="B354" s="18" t="s">
        <v>2766</v>
      </c>
    </row>
    <row r="355" spans="1:2" x14ac:dyDescent="0.2">
      <c r="A355" s="18" t="s">
        <v>723</v>
      </c>
      <c r="B355" s="18" t="s">
        <v>2749</v>
      </c>
    </row>
    <row r="356" spans="1:2" x14ac:dyDescent="0.2">
      <c r="A356" s="18" t="s">
        <v>724</v>
      </c>
      <c r="B356" s="18" t="s">
        <v>2770</v>
      </c>
    </row>
    <row r="357" spans="1:2" x14ac:dyDescent="0.2">
      <c r="A357" s="18" t="s">
        <v>725</v>
      </c>
      <c r="B357" s="18" t="s">
        <v>2753</v>
      </c>
    </row>
    <row r="358" spans="1:2" x14ac:dyDescent="0.2">
      <c r="A358" s="18" t="s">
        <v>726</v>
      </c>
      <c r="B358" s="18" t="s">
        <v>2729</v>
      </c>
    </row>
    <row r="359" spans="1:2" x14ac:dyDescent="0.2">
      <c r="A359" s="18" t="s">
        <v>727</v>
      </c>
      <c r="B359" s="18" t="s">
        <v>2774</v>
      </c>
    </row>
    <row r="360" spans="1:2" x14ac:dyDescent="0.2">
      <c r="A360" s="18" t="s">
        <v>728</v>
      </c>
      <c r="B360" s="18" t="s">
        <v>2748</v>
      </c>
    </row>
    <row r="361" spans="1:2" x14ac:dyDescent="0.2">
      <c r="A361" s="18" t="s">
        <v>729</v>
      </c>
      <c r="B361" s="18" t="s">
        <v>2756</v>
      </c>
    </row>
    <row r="362" spans="1:2" x14ac:dyDescent="0.2">
      <c r="A362" s="18" t="s">
        <v>730</v>
      </c>
      <c r="B362" s="18" t="s">
        <v>2744</v>
      </c>
    </row>
    <row r="363" spans="1:2" x14ac:dyDescent="0.2">
      <c r="A363" s="18" t="s">
        <v>731</v>
      </c>
      <c r="B363" s="18" t="s">
        <v>2755</v>
      </c>
    </row>
    <row r="364" spans="1:2" x14ac:dyDescent="0.2">
      <c r="A364" s="18" t="s">
        <v>732</v>
      </c>
      <c r="B364" s="18" t="s">
        <v>2757</v>
      </c>
    </row>
    <row r="365" spans="1:2" x14ac:dyDescent="0.2">
      <c r="A365" s="18" t="s">
        <v>733</v>
      </c>
      <c r="B365" s="18" t="s">
        <v>3525</v>
      </c>
    </row>
    <row r="366" spans="1:2" x14ac:dyDescent="0.2">
      <c r="A366" s="18" t="s">
        <v>734</v>
      </c>
      <c r="B366" s="18" t="s">
        <v>3526</v>
      </c>
    </row>
    <row r="367" spans="1:2" x14ac:dyDescent="0.2">
      <c r="A367" s="18" t="s">
        <v>735</v>
      </c>
      <c r="B367" s="18" t="s">
        <v>3529</v>
      </c>
    </row>
    <row r="368" spans="1:2" x14ac:dyDescent="0.2">
      <c r="A368" s="18" t="s">
        <v>736</v>
      </c>
      <c r="B368" s="18" t="s">
        <v>3528</v>
      </c>
    </row>
    <row r="369" spans="1:2" x14ac:dyDescent="0.2">
      <c r="A369" s="18" t="s">
        <v>737</v>
      </c>
      <c r="B369" s="18" t="s">
        <v>3527</v>
      </c>
    </row>
    <row r="370" spans="1:2" x14ac:dyDescent="0.2">
      <c r="A370" s="18" t="s">
        <v>738</v>
      </c>
      <c r="B370" s="18" t="s">
        <v>3531</v>
      </c>
    </row>
    <row r="371" spans="1:2" x14ac:dyDescent="0.2">
      <c r="A371" s="18" t="s">
        <v>739</v>
      </c>
      <c r="B371" s="18" t="s">
        <v>3530</v>
      </c>
    </row>
    <row r="372" spans="1:2" x14ac:dyDescent="0.2">
      <c r="A372" s="18" t="s">
        <v>740</v>
      </c>
      <c r="B372" s="18" t="s">
        <v>3276</v>
      </c>
    </row>
    <row r="373" spans="1:2" x14ac:dyDescent="0.2">
      <c r="A373" s="18" t="s">
        <v>741</v>
      </c>
      <c r="B373" s="18" t="s">
        <v>2523</v>
      </c>
    </row>
    <row r="374" spans="1:2" x14ac:dyDescent="0.2">
      <c r="A374" s="18" t="s">
        <v>742</v>
      </c>
      <c r="B374" s="18" t="s">
        <v>2636</v>
      </c>
    </row>
    <row r="375" spans="1:2" x14ac:dyDescent="0.2">
      <c r="A375" s="18" t="s">
        <v>743</v>
      </c>
      <c r="B375" s="18" t="s">
        <v>2640</v>
      </c>
    </row>
    <row r="376" spans="1:2" x14ac:dyDescent="0.2">
      <c r="A376" s="18" t="s">
        <v>744</v>
      </c>
      <c r="B376" s="18" t="s">
        <v>2508</v>
      </c>
    </row>
    <row r="377" spans="1:2" x14ac:dyDescent="0.2">
      <c r="A377" s="18" t="s">
        <v>745</v>
      </c>
      <c r="B377" s="18" t="s">
        <v>2509</v>
      </c>
    </row>
    <row r="378" spans="1:2" x14ac:dyDescent="0.2">
      <c r="A378" s="18" t="s">
        <v>746</v>
      </c>
      <c r="B378" s="18" t="s">
        <v>2631</v>
      </c>
    </row>
    <row r="379" spans="1:2" x14ac:dyDescent="0.2">
      <c r="A379" s="18" t="s">
        <v>747</v>
      </c>
      <c r="B379" s="18" t="s">
        <v>2577</v>
      </c>
    </row>
    <row r="380" spans="1:2" x14ac:dyDescent="0.2">
      <c r="A380" s="18" t="s">
        <v>748</v>
      </c>
      <c r="B380" s="18" t="s">
        <v>2510</v>
      </c>
    </row>
    <row r="381" spans="1:2" x14ac:dyDescent="0.2">
      <c r="A381" s="18" t="s">
        <v>749</v>
      </c>
      <c r="B381" s="18" t="s">
        <v>2610</v>
      </c>
    </row>
    <row r="382" spans="1:2" x14ac:dyDescent="0.2">
      <c r="A382" s="18" t="s">
        <v>750</v>
      </c>
      <c r="B382" s="18" t="s">
        <v>2583</v>
      </c>
    </row>
    <row r="383" spans="1:2" x14ac:dyDescent="0.2">
      <c r="A383" s="18" t="s">
        <v>751</v>
      </c>
      <c r="B383" s="18" t="s">
        <v>2558</v>
      </c>
    </row>
    <row r="384" spans="1:2" x14ac:dyDescent="0.2">
      <c r="A384" s="18" t="s">
        <v>752</v>
      </c>
      <c r="B384" s="18" t="s">
        <v>2650</v>
      </c>
    </row>
    <row r="385" spans="1:2" x14ac:dyDescent="0.2">
      <c r="A385" s="18" t="s">
        <v>753</v>
      </c>
      <c r="B385" s="18" t="s">
        <v>2568</v>
      </c>
    </row>
    <row r="386" spans="1:2" x14ac:dyDescent="0.2">
      <c r="A386" s="18" t="s">
        <v>754</v>
      </c>
      <c r="B386" s="18" t="s">
        <v>2530</v>
      </c>
    </row>
    <row r="387" spans="1:2" x14ac:dyDescent="0.2">
      <c r="A387" s="18" t="s">
        <v>755</v>
      </c>
      <c r="B387" s="18" t="s">
        <v>2285</v>
      </c>
    </row>
    <row r="388" spans="1:2" x14ac:dyDescent="0.2">
      <c r="A388" s="18" t="s">
        <v>756</v>
      </c>
      <c r="B388" s="18" t="s">
        <v>2540</v>
      </c>
    </row>
    <row r="389" spans="1:2" x14ac:dyDescent="0.2">
      <c r="A389" s="18" t="s">
        <v>757</v>
      </c>
      <c r="B389" s="18" t="s">
        <v>2653</v>
      </c>
    </row>
    <row r="390" spans="1:2" x14ac:dyDescent="0.2">
      <c r="A390" s="18" t="s">
        <v>758</v>
      </c>
      <c r="B390" s="18" t="s">
        <v>2736</v>
      </c>
    </row>
    <row r="391" spans="1:2" x14ac:dyDescent="0.2">
      <c r="A391" s="18" t="s">
        <v>759</v>
      </c>
      <c r="B391" s="18" t="s">
        <v>2566</v>
      </c>
    </row>
    <row r="392" spans="1:2" x14ac:dyDescent="0.2">
      <c r="A392" s="18" t="s">
        <v>760</v>
      </c>
      <c r="B392" s="18" t="s">
        <v>2554</v>
      </c>
    </row>
    <row r="393" spans="1:2" x14ac:dyDescent="0.2">
      <c r="A393" s="18" t="s">
        <v>761</v>
      </c>
      <c r="B393" s="18" t="s">
        <v>2461</v>
      </c>
    </row>
    <row r="394" spans="1:2" x14ac:dyDescent="0.2">
      <c r="A394" s="18" t="s">
        <v>762</v>
      </c>
      <c r="B394" s="18" t="s">
        <v>2559</v>
      </c>
    </row>
    <row r="395" spans="1:2" x14ac:dyDescent="0.2">
      <c r="A395" s="18" t="s">
        <v>763</v>
      </c>
      <c r="B395" s="18" t="s">
        <v>2579</v>
      </c>
    </row>
    <row r="396" spans="1:2" x14ac:dyDescent="0.2">
      <c r="A396" s="18" t="s">
        <v>764</v>
      </c>
      <c r="B396" s="18" t="s">
        <v>2612</v>
      </c>
    </row>
    <row r="397" spans="1:2" x14ac:dyDescent="0.2">
      <c r="A397" s="18" t="s">
        <v>765</v>
      </c>
      <c r="B397" s="18" t="s">
        <v>2511</v>
      </c>
    </row>
    <row r="398" spans="1:2" x14ac:dyDescent="0.2">
      <c r="A398" s="18" t="s">
        <v>766</v>
      </c>
      <c r="B398" s="18" t="s">
        <v>2512</v>
      </c>
    </row>
    <row r="399" spans="1:2" x14ac:dyDescent="0.2">
      <c r="A399" s="18" t="s">
        <v>767</v>
      </c>
      <c r="B399" s="18" t="s">
        <v>2483</v>
      </c>
    </row>
    <row r="400" spans="1:2" x14ac:dyDescent="0.2">
      <c r="A400" s="18" t="s">
        <v>768</v>
      </c>
      <c r="B400" s="18" t="s">
        <v>2626</v>
      </c>
    </row>
    <row r="401" spans="1:2" x14ac:dyDescent="0.2">
      <c r="A401" s="18" t="s">
        <v>769</v>
      </c>
      <c r="B401" s="18" t="s">
        <v>2462</v>
      </c>
    </row>
    <row r="402" spans="1:2" x14ac:dyDescent="0.2">
      <c r="A402" s="18" t="s">
        <v>770</v>
      </c>
      <c r="B402" s="18" t="s">
        <v>2644</v>
      </c>
    </row>
    <row r="403" spans="1:2" x14ac:dyDescent="0.2">
      <c r="A403" s="18" t="s">
        <v>771</v>
      </c>
      <c r="B403" s="18" t="s">
        <v>2524</v>
      </c>
    </row>
    <row r="404" spans="1:2" x14ac:dyDescent="0.2">
      <c r="A404" s="18" t="s">
        <v>772</v>
      </c>
      <c r="B404" s="18" t="s">
        <v>2550</v>
      </c>
    </row>
    <row r="405" spans="1:2" x14ac:dyDescent="0.2">
      <c r="A405" s="18" t="s">
        <v>773</v>
      </c>
      <c r="B405" s="18" t="s">
        <v>2534</v>
      </c>
    </row>
    <row r="406" spans="1:2" x14ac:dyDescent="0.2">
      <c r="A406" s="18" t="s">
        <v>774</v>
      </c>
      <c r="B406" s="18" t="s">
        <v>2535</v>
      </c>
    </row>
    <row r="407" spans="1:2" x14ac:dyDescent="0.2">
      <c r="A407" s="18" t="s">
        <v>775</v>
      </c>
      <c r="B407" s="18" t="s">
        <v>2513</v>
      </c>
    </row>
    <row r="408" spans="1:2" x14ac:dyDescent="0.2">
      <c r="A408" s="18" t="s">
        <v>776</v>
      </c>
      <c r="B408" s="18" t="s">
        <v>2487</v>
      </c>
    </row>
    <row r="409" spans="1:2" x14ac:dyDescent="0.2">
      <c r="A409" s="18" t="s">
        <v>777</v>
      </c>
      <c r="B409" s="18" t="s">
        <v>2488</v>
      </c>
    </row>
    <row r="410" spans="1:2" x14ac:dyDescent="0.2">
      <c r="A410" s="18" t="s">
        <v>778</v>
      </c>
      <c r="B410" s="18" t="s">
        <v>2489</v>
      </c>
    </row>
    <row r="411" spans="1:2" x14ac:dyDescent="0.2">
      <c r="A411" s="18" t="s">
        <v>779</v>
      </c>
      <c r="B411" s="18" t="s">
        <v>2620</v>
      </c>
    </row>
    <row r="412" spans="1:2" x14ac:dyDescent="0.2">
      <c r="A412" s="18" t="s">
        <v>780</v>
      </c>
      <c r="B412" s="18" t="s">
        <v>2279</v>
      </c>
    </row>
    <row r="413" spans="1:2" x14ac:dyDescent="0.2">
      <c r="A413" s="18" t="s">
        <v>781</v>
      </c>
      <c r="B413" s="18" t="s">
        <v>2634</v>
      </c>
    </row>
    <row r="414" spans="1:2" x14ac:dyDescent="0.2">
      <c r="A414" s="18" t="s">
        <v>782</v>
      </c>
      <c r="B414" s="18" t="s">
        <v>2490</v>
      </c>
    </row>
    <row r="415" spans="1:2" x14ac:dyDescent="0.2">
      <c r="A415" s="18" t="s">
        <v>783</v>
      </c>
      <c r="B415" s="18" t="s">
        <v>2589</v>
      </c>
    </row>
    <row r="416" spans="1:2" x14ac:dyDescent="0.2">
      <c r="A416" s="18" t="s">
        <v>784</v>
      </c>
      <c r="B416" s="18" t="s">
        <v>2607</v>
      </c>
    </row>
    <row r="417" spans="1:2" x14ac:dyDescent="0.2">
      <c r="A417" s="18" t="s">
        <v>785</v>
      </c>
      <c r="B417" s="18" t="s">
        <v>2598</v>
      </c>
    </row>
    <row r="418" spans="1:2" x14ac:dyDescent="0.2">
      <c r="A418" s="18" t="s">
        <v>786</v>
      </c>
      <c r="B418" s="18" t="s">
        <v>2609</v>
      </c>
    </row>
    <row r="419" spans="1:2" x14ac:dyDescent="0.2">
      <c r="A419" s="18" t="s">
        <v>787</v>
      </c>
      <c r="B419" s="18" t="s">
        <v>2463</v>
      </c>
    </row>
    <row r="420" spans="1:2" x14ac:dyDescent="0.2">
      <c r="A420" s="18" t="s">
        <v>788</v>
      </c>
      <c r="B420" s="18" t="s">
        <v>2564</v>
      </c>
    </row>
    <row r="421" spans="1:2" x14ac:dyDescent="0.2">
      <c r="A421" s="18" t="s">
        <v>789</v>
      </c>
      <c r="B421" s="18" t="s">
        <v>2737</v>
      </c>
    </row>
    <row r="422" spans="1:2" x14ac:dyDescent="0.2">
      <c r="A422" s="18" t="s">
        <v>790</v>
      </c>
      <c r="B422" s="18" t="s">
        <v>2619</v>
      </c>
    </row>
    <row r="423" spans="1:2" x14ac:dyDescent="0.2">
      <c r="A423" s="18" t="s">
        <v>791</v>
      </c>
      <c r="B423" s="18" t="s">
        <v>2621</v>
      </c>
    </row>
    <row r="424" spans="1:2" x14ac:dyDescent="0.2">
      <c r="A424" s="18" t="s">
        <v>792</v>
      </c>
      <c r="B424" s="18" t="s">
        <v>2593</v>
      </c>
    </row>
    <row r="425" spans="1:2" x14ac:dyDescent="0.2">
      <c r="A425" s="18" t="s">
        <v>793</v>
      </c>
      <c r="B425" s="18" t="s">
        <v>2630</v>
      </c>
    </row>
    <row r="426" spans="1:2" x14ac:dyDescent="0.2">
      <c r="A426" s="18" t="s">
        <v>794</v>
      </c>
      <c r="B426" s="18" t="s">
        <v>2639</v>
      </c>
    </row>
    <row r="427" spans="1:2" x14ac:dyDescent="0.2">
      <c r="A427" s="18" t="s">
        <v>795</v>
      </c>
      <c r="B427" s="18" t="s">
        <v>2573</v>
      </c>
    </row>
    <row r="428" spans="1:2" x14ac:dyDescent="0.2">
      <c r="A428" s="18" t="s">
        <v>796</v>
      </c>
      <c r="B428" s="18" t="s">
        <v>2491</v>
      </c>
    </row>
    <row r="429" spans="1:2" x14ac:dyDescent="0.2">
      <c r="A429" s="18" t="s">
        <v>797</v>
      </c>
      <c r="B429" s="18" t="s">
        <v>2555</v>
      </c>
    </row>
    <row r="430" spans="1:2" x14ac:dyDescent="0.2">
      <c r="A430" s="18" t="s">
        <v>798</v>
      </c>
      <c r="B430" s="18" t="s">
        <v>2492</v>
      </c>
    </row>
    <row r="431" spans="1:2" x14ac:dyDescent="0.2">
      <c r="A431" s="18" t="s">
        <v>799</v>
      </c>
      <c r="B431" s="18" t="s">
        <v>2642</v>
      </c>
    </row>
    <row r="432" spans="1:2" x14ac:dyDescent="0.2">
      <c r="A432" s="18" t="s">
        <v>800</v>
      </c>
      <c r="B432" s="18" t="s">
        <v>2493</v>
      </c>
    </row>
    <row r="433" spans="1:2" x14ac:dyDescent="0.2">
      <c r="A433" s="18" t="s">
        <v>801</v>
      </c>
      <c r="B433" s="18" t="s">
        <v>2546</v>
      </c>
    </row>
    <row r="434" spans="1:2" x14ac:dyDescent="0.2">
      <c r="A434" s="18" t="s">
        <v>802</v>
      </c>
      <c r="B434" s="18" t="s">
        <v>2484</v>
      </c>
    </row>
    <row r="435" spans="1:2" x14ac:dyDescent="0.2">
      <c r="A435" s="18" t="s">
        <v>803</v>
      </c>
      <c r="B435" s="18" t="s">
        <v>2542</v>
      </c>
    </row>
    <row r="436" spans="1:2" x14ac:dyDescent="0.2">
      <c r="A436" s="18" t="s">
        <v>804</v>
      </c>
      <c r="B436" s="18" t="s">
        <v>2627</v>
      </c>
    </row>
    <row r="437" spans="1:2" x14ac:dyDescent="0.2">
      <c r="A437" s="18" t="s">
        <v>805</v>
      </c>
      <c r="B437" s="18" t="s">
        <v>2643</v>
      </c>
    </row>
    <row r="438" spans="1:2" x14ac:dyDescent="0.2">
      <c r="A438" s="18" t="s">
        <v>806</v>
      </c>
      <c r="B438" s="18" t="s">
        <v>2457</v>
      </c>
    </row>
    <row r="439" spans="1:2" x14ac:dyDescent="0.2">
      <c r="A439" s="18" t="s">
        <v>807</v>
      </c>
      <c r="B439" s="18" t="s">
        <v>2614</v>
      </c>
    </row>
    <row r="440" spans="1:2" x14ac:dyDescent="0.2">
      <c r="A440" s="18" t="s">
        <v>808</v>
      </c>
      <c r="B440" s="18" t="s">
        <v>2569</v>
      </c>
    </row>
    <row r="441" spans="1:2" x14ac:dyDescent="0.2">
      <c r="A441" s="18" t="s">
        <v>809</v>
      </c>
      <c r="B441" s="18" t="s">
        <v>2479</v>
      </c>
    </row>
    <row r="442" spans="1:2" x14ac:dyDescent="0.2">
      <c r="A442" s="18" t="s">
        <v>810</v>
      </c>
      <c r="B442" s="18" t="s">
        <v>2543</v>
      </c>
    </row>
    <row r="443" spans="1:2" x14ac:dyDescent="0.2">
      <c r="A443" s="18" t="s">
        <v>811</v>
      </c>
      <c r="B443" s="18" t="s">
        <v>2633</v>
      </c>
    </row>
    <row r="444" spans="1:2" x14ac:dyDescent="0.2">
      <c r="A444" s="18" t="s">
        <v>812</v>
      </c>
      <c r="B444" s="18" t="s">
        <v>2618</v>
      </c>
    </row>
    <row r="445" spans="1:2" x14ac:dyDescent="0.2">
      <c r="A445" s="18" t="s">
        <v>813</v>
      </c>
      <c r="B445" s="18" t="s">
        <v>2651</v>
      </c>
    </row>
    <row r="446" spans="1:2" x14ac:dyDescent="0.2">
      <c r="A446" s="18" t="s">
        <v>814</v>
      </c>
      <c r="B446" s="18" t="s">
        <v>2611</v>
      </c>
    </row>
    <row r="447" spans="1:2" x14ac:dyDescent="0.2">
      <c r="A447" s="18" t="s">
        <v>815</v>
      </c>
      <c r="B447" s="18" t="s">
        <v>2480</v>
      </c>
    </row>
    <row r="448" spans="1:2" x14ac:dyDescent="0.2">
      <c r="A448" s="18" t="s">
        <v>816</v>
      </c>
      <c r="B448" s="18" t="s">
        <v>2494</v>
      </c>
    </row>
    <row r="449" spans="1:2" x14ac:dyDescent="0.2">
      <c r="A449" s="18" t="s">
        <v>817</v>
      </c>
      <c r="B449" s="18" t="s">
        <v>2649</v>
      </c>
    </row>
    <row r="450" spans="1:2" x14ac:dyDescent="0.2">
      <c r="A450" s="18" t="s">
        <v>818</v>
      </c>
      <c r="B450" s="18" t="s">
        <v>2549</v>
      </c>
    </row>
    <row r="451" spans="1:2" x14ac:dyDescent="0.2">
      <c r="A451" s="18" t="s">
        <v>819</v>
      </c>
      <c r="B451" s="18" t="s">
        <v>2515</v>
      </c>
    </row>
    <row r="452" spans="1:2" x14ac:dyDescent="0.2">
      <c r="A452" s="18" t="s">
        <v>820</v>
      </c>
      <c r="B452" s="18" t="s">
        <v>2635</v>
      </c>
    </row>
    <row r="453" spans="1:2" x14ac:dyDescent="0.2">
      <c r="A453" s="18" t="s">
        <v>821</v>
      </c>
      <c r="B453" s="18" t="s">
        <v>2637</v>
      </c>
    </row>
    <row r="454" spans="1:2" x14ac:dyDescent="0.2">
      <c r="A454" s="18" t="s">
        <v>822</v>
      </c>
      <c r="B454" s="18" t="s">
        <v>2544</v>
      </c>
    </row>
    <row r="455" spans="1:2" x14ac:dyDescent="0.2">
      <c r="A455" s="18" t="s">
        <v>823</v>
      </c>
      <c r="B455" s="18" t="s">
        <v>2516</v>
      </c>
    </row>
    <row r="456" spans="1:2" x14ac:dyDescent="0.2">
      <c r="A456" s="18" t="s">
        <v>824</v>
      </c>
      <c r="B456" s="18" t="s">
        <v>2594</v>
      </c>
    </row>
    <row r="457" spans="1:2" x14ac:dyDescent="0.2">
      <c r="A457" s="18" t="s">
        <v>825</v>
      </c>
      <c r="B457" s="18" t="s">
        <v>2646</v>
      </c>
    </row>
    <row r="458" spans="1:2" x14ac:dyDescent="0.2">
      <c r="A458" s="18" t="s">
        <v>826</v>
      </c>
      <c r="B458" s="18" t="s">
        <v>2632</v>
      </c>
    </row>
    <row r="459" spans="1:2" x14ac:dyDescent="0.2">
      <c r="A459" s="18" t="s">
        <v>827</v>
      </c>
      <c r="B459" s="18" t="s">
        <v>2605</v>
      </c>
    </row>
    <row r="460" spans="1:2" x14ac:dyDescent="0.2">
      <c r="A460" s="18" t="s">
        <v>828</v>
      </c>
      <c r="B460" s="18" t="s">
        <v>2517</v>
      </c>
    </row>
    <row r="461" spans="1:2" x14ac:dyDescent="0.2">
      <c r="A461" s="18" t="s">
        <v>829</v>
      </c>
      <c r="B461" s="18" t="s">
        <v>2525</v>
      </c>
    </row>
    <row r="462" spans="1:2" x14ac:dyDescent="0.2">
      <c r="A462" s="18" t="s">
        <v>830</v>
      </c>
      <c r="B462" s="18" t="s">
        <v>2538</v>
      </c>
    </row>
    <row r="463" spans="1:2" x14ac:dyDescent="0.2">
      <c r="A463" s="18" t="s">
        <v>831</v>
      </c>
      <c r="B463" s="18" t="s">
        <v>2622</v>
      </c>
    </row>
    <row r="464" spans="1:2" x14ac:dyDescent="0.2">
      <c r="A464" s="18" t="s">
        <v>832</v>
      </c>
      <c r="B464" s="18" t="s">
        <v>2495</v>
      </c>
    </row>
    <row r="465" spans="1:2" x14ac:dyDescent="0.2">
      <c r="A465" s="18" t="s">
        <v>833</v>
      </c>
      <c r="B465" s="18" t="s">
        <v>2602</v>
      </c>
    </row>
    <row r="466" spans="1:2" x14ac:dyDescent="0.2">
      <c r="A466" s="18" t="s">
        <v>834</v>
      </c>
      <c r="B466" s="18" t="s">
        <v>2641</v>
      </c>
    </row>
    <row r="467" spans="1:2" x14ac:dyDescent="0.2">
      <c r="A467" s="18" t="s">
        <v>835</v>
      </c>
      <c r="B467" s="18" t="s">
        <v>2615</v>
      </c>
    </row>
    <row r="468" spans="1:2" x14ac:dyDescent="0.2">
      <c r="A468" s="18" t="s">
        <v>836</v>
      </c>
      <c r="B468" s="18" t="s">
        <v>2531</v>
      </c>
    </row>
    <row r="469" spans="1:2" x14ac:dyDescent="0.2">
      <c r="A469" s="18" t="s">
        <v>837</v>
      </c>
      <c r="B469" s="18" t="s">
        <v>2652</v>
      </c>
    </row>
    <row r="470" spans="1:2" x14ac:dyDescent="0.2">
      <c r="A470" s="18" t="s">
        <v>838</v>
      </c>
      <c r="B470" s="18" t="s">
        <v>2533</v>
      </c>
    </row>
    <row r="471" spans="1:2" x14ac:dyDescent="0.2">
      <c r="A471" s="18" t="s">
        <v>839</v>
      </c>
      <c r="B471" s="18" t="s">
        <v>2599</v>
      </c>
    </row>
    <row r="472" spans="1:2" x14ac:dyDescent="0.2">
      <c r="A472" s="18" t="s">
        <v>840</v>
      </c>
      <c r="B472" s="18" t="s">
        <v>2628</v>
      </c>
    </row>
    <row r="473" spans="1:2" x14ac:dyDescent="0.2">
      <c r="A473" s="18" t="s">
        <v>841</v>
      </c>
      <c r="B473" s="18" t="s">
        <v>2608</v>
      </c>
    </row>
    <row r="474" spans="1:2" x14ac:dyDescent="0.2">
      <c r="A474" s="18" t="s">
        <v>842</v>
      </c>
      <c r="B474" s="18" t="s">
        <v>2600</v>
      </c>
    </row>
    <row r="475" spans="1:2" x14ac:dyDescent="0.2">
      <c r="A475" s="18" t="s">
        <v>843</v>
      </c>
      <c r="B475" s="18" t="s">
        <v>2496</v>
      </c>
    </row>
    <row r="476" spans="1:2" x14ac:dyDescent="0.2">
      <c r="A476" s="18" t="s">
        <v>844</v>
      </c>
      <c r="B476" s="18" t="s">
        <v>2514</v>
      </c>
    </row>
    <row r="477" spans="1:2" x14ac:dyDescent="0.2">
      <c r="A477" s="18" t="s">
        <v>845</v>
      </c>
      <c r="B477" s="18" t="s">
        <v>2561</v>
      </c>
    </row>
    <row r="478" spans="1:2" x14ac:dyDescent="0.2">
      <c r="A478" s="18" t="s">
        <v>846</v>
      </c>
      <c r="B478" s="18" t="s">
        <v>2735</v>
      </c>
    </row>
    <row r="479" spans="1:2" x14ac:dyDescent="0.2">
      <c r="A479" s="18" t="s">
        <v>847</v>
      </c>
      <c r="B479" s="18" t="s">
        <v>2497</v>
      </c>
    </row>
    <row r="480" spans="1:2" x14ac:dyDescent="0.2">
      <c r="A480" s="18" t="s">
        <v>848</v>
      </c>
      <c r="B480" s="18" t="s">
        <v>2613</v>
      </c>
    </row>
    <row r="481" spans="1:2" x14ac:dyDescent="0.2">
      <c r="A481" s="18" t="s">
        <v>849</v>
      </c>
      <c r="B481" s="18" t="s">
        <v>2574</v>
      </c>
    </row>
    <row r="482" spans="1:2" x14ac:dyDescent="0.2">
      <c r="A482" s="18" t="s">
        <v>850</v>
      </c>
      <c r="B482" s="18" t="s">
        <v>2623</v>
      </c>
    </row>
    <row r="483" spans="1:2" x14ac:dyDescent="0.2">
      <c r="A483" s="18" t="s">
        <v>851</v>
      </c>
      <c r="B483" s="18" t="s">
        <v>2551</v>
      </c>
    </row>
    <row r="484" spans="1:2" x14ac:dyDescent="0.2">
      <c r="A484" s="18" t="s">
        <v>852</v>
      </c>
      <c r="B484" s="18" t="s">
        <v>2629</v>
      </c>
    </row>
    <row r="485" spans="1:2" x14ac:dyDescent="0.2">
      <c r="A485" s="18" t="s">
        <v>853</v>
      </c>
      <c r="B485" s="18" t="s">
        <v>2541</v>
      </c>
    </row>
    <row r="486" spans="1:2" x14ac:dyDescent="0.2">
      <c r="A486" s="18" t="s">
        <v>854</v>
      </c>
      <c r="B486" s="18" t="s">
        <v>2518</v>
      </c>
    </row>
    <row r="487" spans="1:2" x14ac:dyDescent="0.2">
      <c r="A487" s="18" t="s">
        <v>855</v>
      </c>
      <c r="B487" s="18" t="s">
        <v>2617</v>
      </c>
    </row>
    <row r="488" spans="1:2" x14ac:dyDescent="0.2">
      <c r="A488" s="18" t="s">
        <v>856</v>
      </c>
      <c r="B488" s="18" t="s">
        <v>2498</v>
      </c>
    </row>
    <row r="489" spans="1:2" x14ac:dyDescent="0.2">
      <c r="A489" s="18" t="s">
        <v>857</v>
      </c>
      <c r="B489" s="18" t="s">
        <v>2592</v>
      </c>
    </row>
    <row r="490" spans="1:2" x14ac:dyDescent="0.2">
      <c r="A490" s="18" t="s">
        <v>858</v>
      </c>
      <c r="B490" s="18" t="s">
        <v>2464</v>
      </c>
    </row>
    <row r="491" spans="1:2" x14ac:dyDescent="0.2">
      <c r="A491" s="18" t="s">
        <v>859</v>
      </c>
      <c r="B491" s="18" t="s">
        <v>2465</v>
      </c>
    </row>
    <row r="492" spans="1:2" x14ac:dyDescent="0.2">
      <c r="A492" s="18" t="s">
        <v>860</v>
      </c>
      <c r="B492" s="18" t="s">
        <v>2578</v>
      </c>
    </row>
    <row r="493" spans="1:2" x14ac:dyDescent="0.2">
      <c r="A493" s="18" t="s">
        <v>861</v>
      </c>
      <c r="B493" s="18" t="s">
        <v>2499</v>
      </c>
    </row>
    <row r="494" spans="1:2" x14ac:dyDescent="0.2">
      <c r="A494" s="18" t="s">
        <v>862</v>
      </c>
      <c r="B494" s="18" t="s">
        <v>2280</v>
      </c>
    </row>
    <row r="495" spans="1:2" x14ac:dyDescent="0.2">
      <c r="A495" s="18" t="s">
        <v>863</v>
      </c>
      <c r="B495" s="18" t="s">
        <v>2519</v>
      </c>
    </row>
    <row r="496" spans="1:2" x14ac:dyDescent="0.2">
      <c r="A496" s="18" t="s">
        <v>864</v>
      </c>
      <c r="B496" s="18" t="s">
        <v>2466</v>
      </c>
    </row>
    <row r="497" spans="1:2" x14ac:dyDescent="0.2">
      <c r="A497" s="18" t="s">
        <v>865</v>
      </c>
      <c r="B497" s="18" t="s">
        <v>2580</v>
      </c>
    </row>
    <row r="498" spans="1:2" x14ac:dyDescent="0.2">
      <c r="A498" s="18" t="s">
        <v>866</v>
      </c>
      <c r="B498" s="18" t="s">
        <v>2571</v>
      </c>
    </row>
    <row r="499" spans="1:2" x14ac:dyDescent="0.2">
      <c r="A499" s="18" t="s">
        <v>867</v>
      </c>
      <c r="B499" s="18" t="s">
        <v>2500</v>
      </c>
    </row>
    <row r="500" spans="1:2" x14ac:dyDescent="0.2">
      <c r="A500" s="18" t="s">
        <v>868</v>
      </c>
      <c r="B500" s="18" t="s">
        <v>2526</v>
      </c>
    </row>
    <row r="501" spans="1:2" x14ac:dyDescent="0.2">
      <c r="A501" s="18" t="s">
        <v>869</v>
      </c>
      <c r="B501" s="18" t="s">
        <v>2470</v>
      </c>
    </row>
    <row r="502" spans="1:2" x14ac:dyDescent="0.2">
      <c r="A502" s="18" t="s">
        <v>870</v>
      </c>
      <c r="B502" s="18" t="s">
        <v>2501</v>
      </c>
    </row>
    <row r="503" spans="1:2" x14ac:dyDescent="0.2">
      <c r="A503" s="18" t="s">
        <v>871</v>
      </c>
      <c r="B503" s="18" t="s">
        <v>2536</v>
      </c>
    </row>
    <row r="504" spans="1:2" x14ac:dyDescent="0.2">
      <c r="A504" s="18" t="s">
        <v>872</v>
      </c>
      <c r="B504" s="18" t="s">
        <v>2537</v>
      </c>
    </row>
    <row r="505" spans="1:2" x14ac:dyDescent="0.2">
      <c r="A505" s="18" t="s">
        <v>873</v>
      </c>
      <c r="B505" s="18" t="s">
        <v>2601</v>
      </c>
    </row>
    <row r="506" spans="1:2" x14ac:dyDescent="0.2">
      <c r="A506" s="18" t="s">
        <v>874</v>
      </c>
      <c r="B506" s="18" t="s">
        <v>2557</v>
      </c>
    </row>
    <row r="507" spans="1:2" x14ac:dyDescent="0.2">
      <c r="A507" s="18" t="s">
        <v>875</v>
      </c>
      <c r="B507" s="18" t="s">
        <v>2548</v>
      </c>
    </row>
    <row r="508" spans="1:2" x14ac:dyDescent="0.2">
      <c r="A508" s="18" t="s">
        <v>876</v>
      </c>
      <c r="B508" s="18" t="s">
        <v>2502</v>
      </c>
    </row>
    <row r="509" spans="1:2" x14ac:dyDescent="0.2">
      <c r="A509" s="18" t="s">
        <v>877</v>
      </c>
      <c r="B509" s="18" t="s">
        <v>2529</v>
      </c>
    </row>
    <row r="510" spans="1:2" x14ac:dyDescent="0.2">
      <c r="A510" s="18" t="s">
        <v>878</v>
      </c>
      <c r="B510" s="18" t="s">
        <v>2503</v>
      </c>
    </row>
    <row r="511" spans="1:2" x14ac:dyDescent="0.2">
      <c r="A511" s="18" t="s">
        <v>879</v>
      </c>
      <c r="B511" s="18" t="s">
        <v>2624</v>
      </c>
    </row>
    <row r="512" spans="1:2" x14ac:dyDescent="0.2">
      <c r="A512" s="18" t="s">
        <v>880</v>
      </c>
      <c r="B512" s="18" t="s">
        <v>2458</v>
      </c>
    </row>
    <row r="513" spans="1:2" x14ac:dyDescent="0.2">
      <c r="A513" s="18" t="s">
        <v>881</v>
      </c>
      <c r="B513" s="18" t="s">
        <v>2459</v>
      </c>
    </row>
    <row r="514" spans="1:2" x14ac:dyDescent="0.2">
      <c r="A514" s="18" t="s">
        <v>882</v>
      </c>
      <c r="B514" s="18" t="s">
        <v>2469</v>
      </c>
    </row>
    <row r="515" spans="1:2" x14ac:dyDescent="0.2">
      <c r="A515" s="18" t="s">
        <v>883</v>
      </c>
      <c r="B515" s="18" t="s">
        <v>2575</v>
      </c>
    </row>
    <row r="516" spans="1:2" x14ac:dyDescent="0.2">
      <c r="A516" s="18" t="s">
        <v>884</v>
      </c>
      <c r="B516" s="18" t="s">
        <v>2570</v>
      </c>
    </row>
    <row r="517" spans="1:2" x14ac:dyDescent="0.2">
      <c r="A517" s="18" t="s">
        <v>885</v>
      </c>
      <c r="B517" s="18" t="s">
        <v>2581</v>
      </c>
    </row>
    <row r="518" spans="1:2" x14ac:dyDescent="0.2">
      <c r="A518" s="18" t="s">
        <v>886</v>
      </c>
      <c r="B518" s="18" t="s">
        <v>2563</v>
      </c>
    </row>
    <row r="519" spans="1:2" x14ac:dyDescent="0.2">
      <c r="A519" s="18" t="s">
        <v>887</v>
      </c>
      <c r="B519" s="18" t="s">
        <v>2567</v>
      </c>
    </row>
    <row r="520" spans="1:2" x14ac:dyDescent="0.2">
      <c r="A520" s="18" t="s">
        <v>888</v>
      </c>
      <c r="B520" s="18" t="s">
        <v>2504</v>
      </c>
    </row>
    <row r="521" spans="1:2" x14ac:dyDescent="0.2">
      <c r="A521" s="18" t="s">
        <v>889</v>
      </c>
      <c r="B521" s="18" t="s">
        <v>2527</v>
      </c>
    </row>
    <row r="522" spans="1:2" x14ac:dyDescent="0.2">
      <c r="A522" s="18" t="s">
        <v>890</v>
      </c>
      <c r="B522" s="18" t="s">
        <v>2576</v>
      </c>
    </row>
    <row r="523" spans="1:2" x14ac:dyDescent="0.2">
      <c r="A523" s="18" t="s">
        <v>891</v>
      </c>
      <c r="B523" s="18" t="s">
        <v>2616</v>
      </c>
    </row>
    <row r="524" spans="1:2" x14ac:dyDescent="0.2">
      <c r="A524" s="18" t="s">
        <v>892</v>
      </c>
      <c r="B524" s="18" t="s">
        <v>2606</v>
      </c>
    </row>
    <row r="525" spans="1:2" x14ac:dyDescent="0.2">
      <c r="A525" s="18" t="s">
        <v>893</v>
      </c>
      <c r="B525" s="18" t="s">
        <v>2520</v>
      </c>
    </row>
    <row r="526" spans="1:2" x14ac:dyDescent="0.2">
      <c r="A526" s="18" t="s">
        <v>894</v>
      </c>
      <c r="B526" s="18" t="s">
        <v>2521</v>
      </c>
    </row>
    <row r="527" spans="1:2" x14ac:dyDescent="0.2">
      <c r="A527" s="18" t="s">
        <v>895</v>
      </c>
      <c r="B527" s="18" t="s">
        <v>2582</v>
      </c>
    </row>
    <row r="528" spans="1:2" x14ac:dyDescent="0.2">
      <c r="A528" s="18" t="s">
        <v>896</v>
      </c>
      <c r="B528" s="18" t="s">
        <v>2485</v>
      </c>
    </row>
    <row r="529" spans="1:2" x14ac:dyDescent="0.2">
      <c r="A529" s="18" t="s">
        <v>897</v>
      </c>
      <c r="B529" s="18" t="s">
        <v>2545</v>
      </c>
    </row>
    <row r="530" spans="1:2" x14ac:dyDescent="0.2">
      <c r="A530" s="18" t="s">
        <v>898</v>
      </c>
      <c r="B530" s="18" t="s">
        <v>2281</v>
      </c>
    </row>
    <row r="531" spans="1:2" x14ac:dyDescent="0.2">
      <c r="A531" s="18" t="s">
        <v>899</v>
      </c>
      <c r="B531" s="18" t="s">
        <v>2486</v>
      </c>
    </row>
    <row r="532" spans="1:2" x14ac:dyDescent="0.2">
      <c r="A532" s="18" t="s">
        <v>900</v>
      </c>
      <c r="B532" s="18" t="s">
        <v>2460</v>
      </c>
    </row>
    <row r="533" spans="1:2" x14ac:dyDescent="0.2">
      <c r="A533" s="18" t="s">
        <v>901</v>
      </c>
      <c r="B533" s="18" t="s">
        <v>2556</v>
      </c>
    </row>
    <row r="534" spans="1:2" x14ac:dyDescent="0.2">
      <c r="A534" s="18" t="s">
        <v>902</v>
      </c>
      <c r="B534" s="18" t="s">
        <v>2645</v>
      </c>
    </row>
    <row r="535" spans="1:2" x14ac:dyDescent="0.2">
      <c r="A535" s="18" t="s">
        <v>903</v>
      </c>
      <c r="B535" s="18" t="s">
        <v>2552</v>
      </c>
    </row>
    <row r="536" spans="1:2" x14ac:dyDescent="0.2">
      <c r="A536" s="18" t="s">
        <v>904</v>
      </c>
      <c r="B536" s="18" t="s">
        <v>2505</v>
      </c>
    </row>
    <row r="537" spans="1:2" x14ac:dyDescent="0.2">
      <c r="A537" s="18" t="s">
        <v>905</v>
      </c>
      <c r="B537" s="18" t="s">
        <v>2565</v>
      </c>
    </row>
    <row r="538" spans="1:2" x14ac:dyDescent="0.2">
      <c r="A538" s="18" t="s">
        <v>906</v>
      </c>
      <c r="B538" s="18" t="s">
        <v>2481</v>
      </c>
    </row>
    <row r="539" spans="1:2" x14ac:dyDescent="0.2">
      <c r="A539" s="18" t="s">
        <v>907</v>
      </c>
      <c r="B539" s="18" t="s">
        <v>2282</v>
      </c>
    </row>
    <row r="540" spans="1:2" x14ac:dyDescent="0.2">
      <c r="A540" s="18" t="s">
        <v>908</v>
      </c>
      <c r="B540" s="18" t="s">
        <v>2553</v>
      </c>
    </row>
    <row r="541" spans="1:2" x14ac:dyDescent="0.2">
      <c r="A541" s="18" t="s">
        <v>909</v>
      </c>
      <c r="B541" s="18" t="s">
        <v>2547</v>
      </c>
    </row>
    <row r="542" spans="1:2" x14ac:dyDescent="0.2">
      <c r="A542" s="18" t="s">
        <v>910</v>
      </c>
      <c r="B542" s="18" t="s">
        <v>2278</v>
      </c>
    </row>
    <row r="543" spans="1:2" x14ac:dyDescent="0.2">
      <c r="A543" s="18" t="s">
        <v>911</v>
      </c>
      <c r="B543" s="18" t="s">
        <v>2647</v>
      </c>
    </row>
    <row r="544" spans="1:2" x14ac:dyDescent="0.2">
      <c r="A544" s="18" t="s">
        <v>912</v>
      </c>
      <c r="B544" s="18" t="s">
        <v>2283</v>
      </c>
    </row>
    <row r="545" spans="1:2" x14ac:dyDescent="0.2">
      <c r="A545" s="18" t="s">
        <v>913</v>
      </c>
      <c r="B545" s="18" t="s">
        <v>2506</v>
      </c>
    </row>
    <row r="546" spans="1:2" x14ac:dyDescent="0.2">
      <c r="A546" s="18" t="s">
        <v>914</v>
      </c>
      <c r="B546" s="18" t="s">
        <v>2738</v>
      </c>
    </row>
    <row r="547" spans="1:2" x14ac:dyDescent="0.2">
      <c r="A547" s="18" t="s">
        <v>915</v>
      </c>
      <c r="B547" s="18" t="s">
        <v>2532</v>
      </c>
    </row>
    <row r="548" spans="1:2" x14ac:dyDescent="0.2">
      <c r="A548" s="18" t="s">
        <v>916</v>
      </c>
      <c r="B548" s="18" t="s">
        <v>2603</v>
      </c>
    </row>
    <row r="549" spans="1:2" x14ac:dyDescent="0.2">
      <c r="A549" s="18" t="s">
        <v>917</v>
      </c>
      <c r="B549" s="18" t="s">
        <v>2522</v>
      </c>
    </row>
    <row r="550" spans="1:2" x14ac:dyDescent="0.2">
      <c r="A550" s="18" t="s">
        <v>918</v>
      </c>
      <c r="B550" s="18" t="s">
        <v>2562</v>
      </c>
    </row>
    <row r="551" spans="1:2" x14ac:dyDescent="0.2">
      <c r="A551" s="18" t="s">
        <v>919</v>
      </c>
      <c r="B551" s="18" t="s">
        <v>2604</v>
      </c>
    </row>
    <row r="552" spans="1:2" x14ac:dyDescent="0.2">
      <c r="A552" s="18" t="s">
        <v>920</v>
      </c>
      <c r="B552" s="18" t="s">
        <v>2648</v>
      </c>
    </row>
    <row r="553" spans="1:2" x14ac:dyDescent="0.2">
      <c r="A553" s="18" t="s">
        <v>921</v>
      </c>
      <c r="B553" s="18" t="s">
        <v>2638</v>
      </c>
    </row>
    <row r="554" spans="1:2" x14ac:dyDescent="0.2">
      <c r="A554" s="18" t="s">
        <v>922</v>
      </c>
      <c r="B554" s="18" t="s">
        <v>2507</v>
      </c>
    </row>
    <row r="555" spans="1:2" x14ac:dyDescent="0.2">
      <c r="A555" s="18" t="s">
        <v>923</v>
      </c>
      <c r="B555" s="18" t="s">
        <v>2284</v>
      </c>
    </row>
    <row r="556" spans="1:2" x14ac:dyDescent="0.2">
      <c r="A556" s="18" t="s">
        <v>924</v>
      </c>
      <c r="B556" s="18" t="s">
        <v>2528</v>
      </c>
    </row>
    <row r="557" spans="1:2" x14ac:dyDescent="0.2">
      <c r="A557" s="18" t="s">
        <v>925</v>
      </c>
      <c r="B557" s="18" t="s">
        <v>2572</v>
      </c>
    </row>
    <row r="558" spans="1:2" x14ac:dyDescent="0.2">
      <c r="A558" s="18" t="s">
        <v>926</v>
      </c>
      <c r="B558" s="18" t="s">
        <v>2482</v>
      </c>
    </row>
    <row r="559" spans="1:2" x14ac:dyDescent="0.2">
      <c r="A559" s="18" t="s">
        <v>927</v>
      </c>
      <c r="B559" s="18" t="s">
        <v>2625</v>
      </c>
    </row>
    <row r="560" spans="1:2" x14ac:dyDescent="0.2">
      <c r="A560" s="18" t="s">
        <v>928</v>
      </c>
      <c r="B560" s="18" t="s">
        <v>2703</v>
      </c>
    </row>
    <row r="561" spans="1:2" x14ac:dyDescent="0.2">
      <c r="A561" s="18" t="s">
        <v>929</v>
      </c>
      <c r="B561" s="18" t="s">
        <v>2690</v>
      </c>
    </row>
    <row r="562" spans="1:2" x14ac:dyDescent="0.2">
      <c r="A562" s="18" t="s">
        <v>930</v>
      </c>
      <c r="B562" s="18" t="s">
        <v>2696</v>
      </c>
    </row>
    <row r="563" spans="1:2" x14ac:dyDescent="0.2">
      <c r="A563" s="18" t="s">
        <v>931</v>
      </c>
      <c r="B563" s="18" t="s">
        <v>2691</v>
      </c>
    </row>
    <row r="564" spans="1:2" x14ac:dyDescent="0.2">
      <c r="A564" s="18" t="s">
        <v>932</v>
      </c>
      <c r="B564" s="18" t="s">
        <v>2694</v>
      </c>
    </row>
    <row r="565" spans="1:2" x14ac:dyDescent="0.2">
      <c r="A565" s="18" t="s">
        <v>933</v>
      </c>
      <c r="B565" s="18" t="s">
        <v>2704</v>
      </c>
    </row>
    <row r="566" spans="1:2" x14ac:dyDescent="0.2">
      <c r="A566" s="18" t="s">
        <v>934</v>
      </c>
      <c r="B566" s="18" t="s">
        <v>2713</v>
      </c>
    </row>
    <row r="567" spans="1:2" x14ac:dyDescent="0.2">
      <c r="A567" s="18" t="s">
        <v>935</v>
      </c>
      <c r="B567" s="18" t="s">
        <v>2715</v>
      </c>
    </row>
    <row r="568" spans="1:2" x14ac:dyDescent="0.2">
      <c r="A568" s="18" t="s">
        <v>936</v>
      </c>
      <c r="B568" s="18" t="s">
        <v>2706</v>
      </c>
    </row>
    <row r="569" spans="1:2" x14ac:dyDescent="0.2">
      <c r="A569" s="18" t="s">
        <v>937</v>
      </c>
      <c r="B569" s="18" t="s">
        <v>2714</v>
      </c>
    </row>
    <row r="570" spans="1:2" x14ac:dyDescent="0.2">
      <c r="A570" s="18" t="s">
        <v>938</v>
      </c>
      <c r="B570" s="18" t="s">
        <v>2702</v>
      </c>
    </row>
    <row r="571" spans="1:2" x14ac:dyDescent="0.2">
      <c r="A571" s="18" t="s">
        <v>939</v>
      </c>
      <c r="B571" s="18" t="s">
        <v>2688</v>
      </c>
    </row>
    <row r="572" spans="1:2" x14ac:dyDescent="0.2">
      <c r="A572" s="18" t="s">
        <v>940</v>
      </c>
      <c r="B572" s="18" t="s">
        <v>2697</v>
      </c>
    </row>
    <row r="573" spans="1:2" x14ac:dyDescent="0.2">
      <c r="A573" s="18" t="s">
        <v>941</v>
      </c>
      <c r="B573" s="18" t="s">
        <v>2700</v>
      </c>
    </row>
    <row r="574" spans="1:2" x14ac:dyDescent="0.2">
      <c r="A574" s="18" t="s">
        <v>942</v>
      </c>
      <c r="B574" s="18" t="s">
        <v>2692</v>
      </c>
    </row>
    <row r="575" spans="1:2" x14ac:dyDescent="0.2">
      <c r="A575" s="18" t="s">
        <v>943</v>
      </c>
      <c r="B575" s="18" t="s">
        <v>2699</v>
      </c>
    </row>
    <row r="576" spans="1:2" x14ac:dyDescent="0.2">
      <c r="A576" s="18" t="s">
        <v>944</v>
      </c>
      <c r="B576" s="18" t="s">
        <v>2705</v>
      </c>
    </row>
    <row r="577" spans="1:2" x14ac:dyDescent="0.2">
      <c r="A577" s="18" t="s">
        <v>945</v>
      </c>
      <c r="B577" s="18" t="s">
        <v>2698</v>
      </c>
    </row>
    <row r="578" spans="1:2" x14ac:dyDescent="0.2">
      <c r="A578" s="18" t="s">
        <v>946</v>
      </c>
      <c r="B578" s="18" t="s">
        <v>2716</v>
      </c>
    </row>
    <row r="579" spans="1:2" x14ac:dyDescent="0.2">
      <c r="A579" s="18" t="s">
        <v>947</v>
      </c>
      <c r="B579" s="18" t="s">
        <v>2689</v>
      </c>
    </row>
    <row r="580" spans="1:2" x14ac:dyDescent="0.2">
      <c r="A580" s="18" t="s">
        <v>948</v>
      </c>
      <c r="B580" s="18" t="s">
        <v>2693</v>
      </c>
    </row>
    <row r="581" spans="1:2" x14ac:dyDescent="0.2">
      <c r="A581" s="18" t="s">
        <v>949</v>
      </c>
      <c r="B581" s="18" t="s">
        <v>2669</v>
      </c>
    </row>
    <row r="582" spans="1:2" x14ac:dyDescent="0.2">
      <c r="A582" s="18" t="s">
        <v>950</v>
      </c>
      <c r="B582" s="18" t="s">
        <v>2676</v>
      </c>
    </row>
    <row r="583" spans="1:2" x14ac:dyDescent="0.2">
      <c r="A583" s="18" t="s">
        <v>951</v>
      </c>
      <c r="B583" s="18" t="s">
        <v>2677</v>
      </c>
    </row>
    <row r="584" spans="1:2" x14ac:dyDescent="0.2">
      <c r="A584" s="18" t="s">
        <v>952</v>
      </c>
      <c r="B584" s="18" t="s">
        <v>2678</v>
      </c>
    </row>
    <row r="585" spans="1:2" x14ac:dyDescent="0.2">
      <c r="A585" s="18" t="s">
        <v>953</v>
      </c>
      <c r="B585" s="18" t="s">
        <v>2679</v>
      </c>
    </row>
    <row r="586" spans="1:2" x14ac:dyDescent="0.2">
      <c r="A586" s="18" t="s">
        <v>954</v>
      </c>
      <c r="B586" s="18" t="s">
        <v>2680</v>
      </c>
    </row>
    <row r="587" spans="1:2" x14ac:dyDescent="0.2">
      <c r="A587" s="18" t="s">
        <v>955</v>
      </c>
      <c r="B587" s="18" t="s">
        <v>2681</v>
      </c>
    </row>
    <row r="588" spans="1:2" x14ac:dyDescent="0.2">
      <c r="A588" s="18" t="s">
        <v>956</v>
      </c>
      <c r="B588" s="18" t="s">
        <v>2682</v>
      </c>
    </row>
    <row r="589" spans="1:2" x14ac:dyDescent="0.2">
      <c r="A589" s="18" t="s">
        <v>957</v>
      </c>
      <c r="B589" s="18" t="s">
        <v>2670</v>
      </c>
    </row>
    <row r="590" spans="1:2" x14ac:dyDescent="0.2">
      <c r="A590" s="18" t="s">
        <v>958</v>
      </c>
      <c r="B590" s="18" t="s">
        <v>2695</v>
      </c>
    </row>
    <row r="591" spans="1:2" x14ac:dyDescent="0.2">
      <c r="A591" s="18" t="s">
        <v>959</v>
      </c>
      <c r="B591" s="18" t="s">
        <v>2683</v>
      </c>
    </row>
    <row r="592" spans="1:2" x14ac:dyDescent="0.2">
      <c r="A592" s="18" t="s">
        <v>960</v>
      </c>
      <c r="B592" s="18" t="s">
        <v>2684</v>
      </c>
    </row>
    <row r="593" spans="1:2" x14ac:dyDescent="0.2">
      <c r="A593" s="18" t="s">
        <v>961</v>
      </c>
      <c r="B593" s="18" t="s">
        <v>2685</v>
      </c>
    </row>
    <row r="594" spans="1:2" x14ac:dyDescent="0.2">
      <c r="A594" s="18" t="s">
        <v>962</v>
      </c>
      <c r="B594" s="18" t="s">
        <v>2686</v>
      </c>
    </row>
    <row r="595" spans="1:2" x14ac:dyDescent="0.2">
      <c r="A595" s="18" t="s">
        <v>963</v>
      </c>
      <c r="B595" s="18" t="s">
        <v>2687</v>
      </c>
    </row>
    <row r="596" spans="1:2" x14ac:dyDescent="0.2">
      <c r="A596" s="18" t="s">
        <v>964</v>
      </c>
      <c r="B596" s="18" t="s">
        <v>2671</v>
      </c>
    </row>
    <row r="597" spans="1:2" x14ac:dyDescent="0.2">
      <c r="A597" s="18" t="s">
        <v>965</v>
      </c>
      <c r="B597" s="18" t="s">
        <v>2672</v>
      </c>
    </row>
    <row r="598" spans="1:2" x14ac:dyDescent="0.2">
      <c r="A598" s="18" t="s">
        <v>966</v>
      </c>
      <c r="B598" s="18" t="s">
        <v>2673</v>
      </c>
    </row>
    <row r="599" spans="1:2" x14ac:dyDescent="0.2">
      <c r="A599" s="18" t="s">
        <v>967</v>
      </c>
      <c r="B599" s="18" t="s">
        <v>2674</v>
      </c>
    </row>
    <row r="600" spans="1:2" x14ac:dyDescent="0.2">
      <c r="A600" s="18" t="s">
        <v>968</v>
      </c>
      <c r="B600" s="18" t="s">
        <v>2675</v>
      </c>
    </row>
    <row r="601" spans="1:2" x14ac:dyDescent="0.2">
      <c r="A601" s="18" t="s">
        <v>969</v>
      </c>
      <c r="B601" s="18" t="s">
        <v>2289</v>
      </c>
    </row>
    <row r="602" spans="1:2" x14ac:dyDescent="0.2">
      <c r="A602" s="18" t="s">
        <v>970</v>
      </c>
      <c r="B602" s="18" t="s">
        <v>2585</v>
      </c>
    </row>
    <row r="603" spans="1:2" x14ac:dyDescent="0.2">
      <c r="A603" s="18" t="s">
        <v>971</v>
      </c>
      <c r="B603" s="18" t="s">
        <v>2586</v>
      </c>
    </row>
    <row r="604" spans="1:2" x14ac:dyDescent="0.2">
      <c r="A604" s="18" t="s">
        <v>972</v>
      </c>
      <c r="B604" s="18" t="s">
        <v>2597</v>
      </c>
    </row>
    <row r="605" spans="1:2" x14ac:dyDescent="0.2">
      <c r="A605" s="18" t="s">
        <v>973</v>
      </c>
      <c r="B605" s="18" t="s">
        <v>2258</v>
      </c>
    </row>
    <row r="606" spans="1:2" x14ac:dyDescent="0.2">
      <c r="A606" s="18" t="s">
        <v>974</v>
      </c>
      <c r="B606" s="18" t="s">
        <v>2286</v>
      </c>
    </row>
    <row r="607" spans="1:2" x14ac:dyDescent="0.2">
      <c r="A607" s="18" t="s">
        <v>975</v>
      </c>
      <c r="B607" s="18" t="s">
        <v>2587</v>
      </c>
    </row>
    <row r="608" spans="1:2" x14ac:dyDescent="0.2">
      <c r="A608" s="18" t="s">
        <v>976</v>
      </c>
      <c r="B608" s="18" t="s">
        <v>2259</v>
      </c>
    </row>
    <row r="609" spans="1:2" x14ac:dyDescent="0.2">
      <c r="A609" s="18" t="s">
        <v>977</v>
      </c>
      <c r="B609" s="18" t="s">
        <v>2293</v>
      </c>
    </row>
    <row r="610" spans="1:2" x14ac:dyDescent="0.2">
      <c r="A610" s="18" t="s">
        <v>978</v>
      </c>
      <c r="B610" s="18" t="s">
        <v>2276</v>
      </c>
    </row>
    <row r="611" spans="1:2" x14ac:dyDescent="0.2">
      <c r="A611" s="18" t="s">
        <v>979</v>
      </c>
      <c r="B611" s="18" t="s">
        <v>2299</v>
      </c>
    </row>
    <row r="612" spans="1:2" x14ac:dyDescent="0.2">
      <c r="A612" s="18" t="s">
        <v>980</v>
      </c>
      <c r="B612" s="18" t="s">
        <v>2300</v>
      </c>
    </row>
    <row r="613" spans="1:2" x14ac:dyDescent="0.2">
      <c r="A613" s="18" t="s">
        <v>981</v>
      </c>
      <c r="B613" s="18" t="s">
        <v>2287</v>
      </c>
    </row>
    <row r="614" spans="1:2" x14ac:dyDescent="0.2">
      <c r="A614" s="18" t="s">
        <v>982</v>
      </c>
      <c r="B614" s="18" t="s">
        <v>2277</v>
      </c>
    </row>
    <row r="615" spans="1:2" x14ac:dyDescent="0.2">
      <c r="A615" s="18" t="s">
        <v>983</v>
      </c>
      <c r="B615" s="18" t="s">
        <v>2274</v>
      </c>
    </row>
    <row r="616" spans="1:2" x14ac:dyDescent="0.2">
      <c r="A616" s="18" t="s">
        <v>984</v>
      </c>
      <c r="B616" s="18" t="s">
        <v>2298</v>
      </c>
    </row>
    <row r="617" spans="1:2" x14ac:dyDescent="0.2">
      <c r="A617" s="18" t="s">
        <v>985</v>
      </c>
      <c r="B617" s="18" t="s">
        <v>2590</v>
      </c>
    </row>
    <row r="618" spans="1:2" x14ac:dyDescent="0.2">
      <c r="A618" s="18" t="s">
        <v>986</v>
      </c>
      <c r="B618" s="18" t="s">
        <v>2295</v>
      </c>
    </row>
    <row r="619" spans="1:2" x14ac:dyDescent="0.2">
      <c r="A619" s="18" t="s">
        <v>987</v>
      </c>
      <c r="B619" s="18" t="s">
        <v>2296</v>
      </c>
    </row>
    <row r="620" spans="1:2" x14ac:dyDescent="0.2">
      <c r="A620" s="18" t="s">
        <v>988</v>
      </c>
      <c r="B620" s="18" t="s">
        <v>2288</v>
      </c>
    </row>
    <row r="621" spans="1:2" x14ac:dyDescent="0.2">
      <c r="A621" s="18" t="s">
        <v>989</v>
      </c>
      <c r="B621" s="18" t="s">
        <v>2297</v>
      </c>
    </row>
    <row r="622" spans="1:2" x14ac:dyDescent="0.2">
      <c r="A622" s="18" t="s">
        <v>990</v>
      </c>
      <c r="B622" s="18" t="s">
        <v>2588</v>
      </c>
    </row>
    <row r="623" spans="1:2" x14ac:dyDescent="0.2">
      <c r="A623" s="18" t="s">
        <v>991</v>
      </c>
      <c r="B623" s="18" t="s">
        <v>2294</v>
      </c>
    </row>
    <row r="624" spans="1:2" x14ac:dyDescent="0.2">
      <c r="A624" s="18" t="s">
        <v>992</v>
      </c>
      <c r="B624" s="18" t="s">
        <v>2291</v>
      </c>
    </row>
    <row r="625" spans="1:2" x14ac:dyDescent="0.2">
      <c r="A625" s="18" t="s">
        <v>993</v>
      </c>
      <c r="B625" s="18" t="s">
        <v>2292</v>
      </c>
    </row>
    <row r="626" spans="1:2" x14ac:dyDescent="0.2">
      <c r="A626" s="18" t="s">
        <v>994</v>
      </c>
      <c r="B626" s="18" t="s">
        <v>2260</v>
      </c>
    </row>
    <row r="627" spans="1:2" x14ac:dyDescent="0.2">
      <c r="A627" s="18" t="s">
        <v>995</v>
      </c>
      <c r="B627" s="18" t="s">
        <v>2290</v>
      </c>
    </row>
    <row r="628" spans="1:2" x14ac:dyDescent="0.2">
      <c r="A628" s="18" t="s">
        <v>996</v>
      </c>
      <c r="B628" s="18" t="s">
        <v>2591</v>
      </c>
    </row>
    <row r="629" spans="1:2" x14ac:dyDescent="0.2">
      <c r="A629" s="18" t="s">
        <v>997</v>
      </c>
      <c r="B629" s="18" t="s">
        <v>2584</v>
      </c>
    </row>
    <row r="630" spans="1:2" x14ac:dyDescent="0.2">
      <c r="A630" s="18" t="s">
        <v>998</v>
      </c>
      <c r="B630" s="18" t="s">
        <v>2275</v>
      </c>
    </row>
    <row r="631" spans="1:2" x14ac:dyDescent="0.2">
      <c r="A631" s="18" t="s">
        <v>999</v>
      </c>
      <c r="B631" s="18" t="s">
        <v>2596</v>
      </c>
    </row>
    <row r="632" spans="1:2" x14ac:dyDescent="0.2">
      <c r="A632" s="18" t="s">
        <v>1000</v>
      </c>
      <c r="B632" s="18" t="s">
        <v>2595</v>
      </c>
    </row>
    <row r="633" spans="1:2" x14ac:dyDescent="0.2">
      <c r="A633" s="18" t="s">
        <v>1001</v>
      </c>
      <c r="B633" s="18" t="s">
        <v>2273</v>
      </c>
    </row>
    <row r="634" spans="1:2" x14ac:dyDescent="0.2">
      <c r="A634" s="18" t="s">
        <v>1002</v>
      </c>
      <c r="B634" s="18" t="s">
        <v>2240</v>
      </c>
    </row>
    <row r="635" spans="1:2" x14ac:dyDescent="0.2">
      <c r="A635" s="18" t="s">
        <v>1003</v>
      </c>
      <c r="B635" s="18" t="s">
        <v>2213</v>
      </c>
    </row>
    <row r="636" spans="1:2" x14ac:dyDescent="0.2">
      <c r="A636" s="18" t="s">
        <v>1004</v>
      </c>
      <c r="B636" s="18" t="s">
        <v>2233</v>
      </c>
    </row>
    <row r="637" spans="1:2" x14ac:dyDescent="0.2">
      <c r="A637" s="18" t="s">
        <v>1005</v>
      </c>
      <c r="B637" s="18" t="s">
        <v>2214</v>
      </c>
    </row>
    <row r="638" spans="1:2" x14ac:dyDescent="0.2">
      <c r="A638" s="18" t="s">
        <v>1006</v>
      </c>
      <c r="B638" s="18" t="s">
        <v>2247</v>
      </c>
    </row>
    <row r="639" spans="1:2" x14ac:dyDescent="0.2">
      <c r="A639" s="18" t="s">
        <v>1007</v>
      </c>
      <c r="B639" s="18" t="s">
        <v>2215</v>
      </c>
    </row>
    <row r="640" spans="1:2" x14ac:dyDescent="0.2">
      <c r="A640" s="18" t="s">
        <v>1008</v>
      </c>
      <c r="B640" s="18" t="s">
        <v>2239</v>
      </c>
    </row>
    <row r="641" spans="1:2" x14ac:dyDescent="0.2">
      <c r="A641" s="18" t="s">
        <v>1009</v>
      </c>
      <c r="B641" s="18" t="s">
        <v>2216</v>
      </c>
    </row>
    <row r="642" spans="1:2" x14ac:dyDescent="0.2">
      <c r="A642" s="18" t="s">
        <v>1010</v>
      </c>
      <c r="B642" s="18" t="s">
        <v>2228</v>
      </c>
    </row>
    <row r="643" spans="1:2" x14ac:dyDescent="0.2">
      <c r="A643" s="18" t="s">
        <v>1011</v>
      </c>
      <c r="B643" s="18" t="s">
        <v>2244</v>
      </c>
    </row>
    <row r="644" spans="1:2" x14ac:dyDescent="0.2">
      <c r="A644" s="18" t="s">
        <v>1012</v>
      </c>
      <c r="B644" s="18" t="s">
        <v>2245</v>
      </c>
    </row>
    <row r="645" spans="1:2" x14ac:dyDescent="0.2">
      <c r="A645" s="18" t="s">
        <v>1013</v>
      </c>
      <c r="B645" s="18" t="s">
        <v>2217</v>
      </c>
    </row>
    <row r="646" spans="1:2" x14ac:dyDescent="0.2">
      <c r="A646" s="18" t="s">
        <v>1014</v>
      </c>
      <c r="B646" s="18" t="s">
        <v>2237</v>
      </c>
    </row>
    <row r="647" spans="1:2" x14ac:dyDescent="0.2">
      <c r="A647" s="18" t="s">
        <v>1015</v>
      </c>
      <c r="B647" s="18" t="s">
        <v>2242</v>
      </c>
    </row>
    <row r="648" spans="1:2" x14ac:dyDescent="0.2">
      <c r="A648" s="18" t="s">
        <v>1016</v>
      </c>
      <c r="B648" s="18" t="s">
        <v>2243</v>
      </c>
    </row>
    <row r="649" spans="1:2" x14ac:dyDescent="0.2">
      <c r="A649" s="18" t="s">
        <v>1017</v>
      </c>
      <c r="B649" s="18" t="s">
        <v>2234</v>
      </c>
    </row>
    <row r="650" spans="1:2" x14ac:dyDescent="0.2">
      <c r="A650" s="18" t="s">
        <v>1018</v>
      </c>
      <c r="B650" s="18" t="s">
        <v>2218</v>
      </c>
    </row>
    <row r="651" spans="1:2" x14ac:dyDescent="0.2">
      <c r="A651" s="18" t="s">
        <v>1019</v>
      </c>
      <c r="B651" s="18" t="s">
        <v>2219</v>
      </c>
    </row>
    <row r="652" spans="1:2" x14ac:dyDescent="0.2">
      <c r="A652" s="18" t="s">
        <v>1020</v>
      </c>
      <c r="B652" s="18" t="s">
        <v>2230</v>
      </c>
    </row>
    <row r="653" spans="1:2" x14ac:dyDescent="0.2">
      <c r="A653" s="18" t="s">
        <v>1021</v>
      </c>
      <c r="B653" s="18" t="s">
        <v>2220</v>
      </c>
    </row>
    <row r="654" spans="1:2" x14ac:dyDescent="0.2">
      <c r="A654" s="18" t="s">
        <v>1022</v>
      </c>
      <c r="B654" s="18" t="s">
        <v>2221</v>
      </c>
    </row>
    <row r="655" spans="1:2" x14ac:dyDescent="0.2">
      <c r="A655" s="18" t="s">
        <v>1023</v>
      </c>
      <c r="B655" s="18" t="s">
        <v>2229</v>
      </c>
    </row>
    <row r="656" spans="1:2" x14ac:dyDescent="0.2">
      <c r="A656" s="18" t="s">
        <v>1024</v>
      </c>
      <c r="B656" s="18" t="s">
        <v>2238</v>
      </c>
    </row>
    <row r="657" spans="1:2" x14ac:dyDescent="0.2">
      <c r="A657" s="18" t="s">
        <v>1025</v>
      </c>
      <c r="B657" s="18" t="s">
        <v>2241</v>
      </c>
    </row>
    <row r="658" spans="1:2" x14ac:dyDescent="0.2">
      <c r="A658" s="18" t="s">
        <v>1026</v>
      </c>
      <c r="B658" s="18" t="s">
        <v>2222</v>
      </c>
    </row>
    <row r="659" spans="1:2" x14ac:dyDescent="0.2">
      <c r="A659" s="18" t="s">
        <v>1027</v>
      </c>
      <c r="B659" s="18" t="s">
        <v>2250</v>
      </c>
    </row>
    <row r="660" spans="1:2" x14ac:dyDescent="0.2">
      <c r="A660" s="18" t="s">
        <v>1028</v>
      </c>
      <c r="B660" s="18" t="s">
        <v>2236</v>
      </c>
    </row>
    <row r="661" spans="1:2" x14ac:dyDescent="0.2">
      <c r="A661" s="18" t="s">
        <v>1029</v>
      </c>
      <c r="B661" s="18" t="s">
        <v>2231</v>
      </c>
    </row>
    <row r="662" spans="1:2" x14ac:dyDescent="0.2">
      <c r="A662" s="18" t="s">
        <v>1030</v>
      </c>
      <c r="B662" s="18" t="s">
        <v>2223</v>
      </c>
    </row>
    <row r="663" spans="1:2" x14ac:dyDescent="0.2">
      <c r="A663" s="18" t="s">
        <v>1031</v>
      </c>
      <c r="B663" s="18" t="s">
        <v>2224</v>
      </c>
    </row>
    <row r="664" spans="1:2" x14ac:dyDescent="0.2">
      <c r="A664" s="18" t="s">
        <v>1032</v>
      </c>
      <c r="B664" s="18" t="s">
        <v>2232</v>
      </c>
    </row>
    <row r="665" spans="1:2" x14ac:dyDescent="0.2">
      <c r="A665" s="18" t="s">
        <v>1033</v>
      </c>
      <c r="B665" s="18" t="s">
        <v>2225</v>
      </c>
    </row>
    <row r="666" spans="1:2" x14ac:dyDescent="0.2">
      <c r="A666" s="18" t="s">
        <v>1034</v>
      </c>
      <c r="B666" s="18" t="s">
        <v>2248</v>
      </c>
    </row>
    <row r="667" spans="1:2" x14ac:dyDescent="0.2">
      <c r="A667" s="18" t="s">
        <v>1035</v>
      </c>
      <c r="B667" s="18" t="s">
        <v>2226</v>
      </c>
    </row>
    <row r="668" spans="1:2" x14ac:dyDescent="0.2">
      <c r="A668" s="18" t="s">
        <v>1036</v>
      </c>
      <c r="B668" s="18" t="s">
        <v>2227</v>
      </c>
    </row>
    <row r="669" spans="1:2" x14ac:dyDescent="0.2">
      <c r="A669" s="18" t="s">
        <v>1037</v>
      </c>
      <c r="B669" s="18" t="s">
        <v>2246</v>
      </c>
    </row>
    <row r="670" spans="1:2" x14ac:dyDescent="0.2">
      <c r="A670" s="18" t="s">
        <v>1038</v>
      </c>
      <c r="B670" s="18" t="s">
        <v>2235</v>
      </c>
    </row>
    <row r="671" spans="1:2" x14ac:dyDescent="0.2">
      <c r="A671" s="18" t="s">
        <v>1039</v>
      </c>
      <c r="B671" s="18" t="s">
        <v>2254</v>
      </c>
    </row>
    <row r="672" spans="1:2" x14ac:dyDescent="0.2">
      <c r="A672" s="18" t="s">
        <v>1040</v>
      </c>
      <c r="B672" s="18" t="s">
        <v>2252</v>
      </c>
    </row>
    <row r="673" spans="1:2" x14ac:dyDescent="0.2">
      <c r="A673" s="18" t="s">
        <v>1041</v>
      </c>
      <c r="B673" s="18" t="s">
        <v>2251</v>
      </c>
    </row>
    <row r="674" spans="1:2" x14ac:dyDescent="0.2">
      <c r="A674" s="18" t="s">
        <v>1042</v>
      </c>
      <c r="B674" s="18" t="s">
        <v>2249</v>
      </c>
    </row>
    <row r="675" spans="1:2" x14ac:dyDescent="0.2">
      <c r="A675" s="18" t="s">
        <v>1043</v>
      </c>
      <c r="B675" s="18" t="s">
        <v>3433</v>
      </c>
    </row>
    <row r="676" spans="1:2" x14ac:dyDescent="0.2">
      <c r="A676" s="18" t="s">
        <v>1044</v>
      </c>
      <c r="B676" s="18" t="s">
        <v>3424</v>
      </c>
    </row>
    <row r="677" spans="1:2" x14ac:dyDescent="0.2">
      <c r="A677" s="18" t="s">
        <v>1045</v>
      </c>
      <c r="B677" s="18" t="s">
        <v>3421</v>
      </c>
    </row>
    <row r="678" spans="1:2" x14ac:dyDescent="0.2">
      <c r="A678" s="18" t="s">
        <v>1046</v>
      </c>
      <c r="B678" s="18" t="s">
        <v>3412</v>
      </c>
    </row>
    <row r="679" spans="1:2" x14ac:dyDescent="0.2">
      <c r="A679" s="18" t="s">
        <v>1047</v>
      </c>
      <c r="B679" s="18" t="s">
        <v>3413</v>
      </c>
    </row>
    <row r="680" spans="1:2" x14ac:dyDescent="0.2">
      <c r="A680" s="18" t="s">
        <v>1048</v>
      </c>
      <c r="B680" s="18" t="s">
        <v>3415</v>
      </c>
    </row>
    <row r="681" spans="1:2" x14ac:dyDescent="0.2">
      <c r="A681" s="18" t="s">
        <v>1049</v>
      </c>
      <c r="B681" s="18" t="s">
        <v>3407</v>
      </c>
    </row>
    <row r="682" spans="1:2" x14ac:dyDescent="0.2">
      <c r="A682" s="18" t="s">
        <v>1050</v>
      </c>
      <c r="B682" s="18" t="s">
        <v>3427</v>
      </c>
    </row>
    <row r="683" spans="1:2" x14ac:dyDescent="0.2">
      <c r="A683" s="18" t="s">
        <v>1051</v>
      </c>
      <c r="B683" s="18" t="s">
        <v>3428</v>
      </c>
    </row>
    <row r="684" spans="1:2" x14ac:dyDescent="0.2">
      <c r="A684" s="18" t="s">
        <v>1052</v>
      </c>
      <c r="B684" s="18" t="s">
        <v>3425</v>
      </c>
    </row>
    <row r="685" spans="1:2" x14ac:dyDescent="0.2">
      <c r="A685" s="18" t="s">
        <v>1053</v>
      </c>
      <c r="B685" s="18" t="s">
        <v>3435</v>
      </c>
    </row>
    <row r="686" spans="1:2" x14ac:dyDescent="0.2">
      <c r="A686" s="18" t="s">
        <v>1054</v>
      </c>
      <c r="B686" s="18" t="s">
        <v>3429</v>
      </c>
    </row>
    <row r="687" spans="1:2" x14ac:dyDescent="0.2">
      <c r="A687" s="18" t="s">
        <v>1055</v>
      </c>
      <c r="B687" s="18" t="s">
        <v>3423</v>
      </c>
    </row>
    <row r="688" spans="1:2" x14ac:dyDescent="0.2">
      <c r="A688" s="18" t="s">
        <v>1056</v>
      </c>
      <c r="B688" s="18" t="s">
        <v>3414</v>
      </c>
    </row>
    <row r="689" spans="1:2" x14ac:dyDescent="0.2">
      <c r="A689" s="18" t="s">
        <v>1057</v>
      </c>
      <c r="B689" s="18" t="s">
        <v>3410</v>
      </c>
    </row>
    <row r="690" spans="1:2" x14ac:dyDescent="0.2">
      <c r="A690" s="18" t="s">
        <v>1058</v>
      </c>
      <c r="B690" s="18" t="s">
        <v>3478</v>
      </c>
    </row>
    <row r="691" spans="1:2" x14ac:dyDescent="0.2">
      <c r="A691" s="18" t="s">
        <v>1059</v>
      </c>
      <c r="B691" s="18" t="s">
        <v>3417</v>
      </c>
    </row>
    <row r="692" spans="1:2" x14ac:dyDescent="0.2">
      <c r="A692" s="18" t="s">
        <v>1060</v>
      </c>
      <c r="B692" s="18" t="s">
        <v>3409</v>
      </c>
    </row>
    <row r="693" spans="1:2" x14ac:dyDescent="0.2">
      <c r="A693" s="18" t="s">
        <v>1061</v>
      </c>
      <c r="B693" s="18" t="s">
        <v>3411</v>
      </c>
    </row>
    <row r="694" spans="1:2" x14ac:dyDescent="0.2">
      <c r="A694" s="18" t="s">
        <v>1062</v>
      </c>
      <c r="B694" s="18" t="s">
        <v>3426</v>
      </c>
    </row>
    <row r="695" spans="1:2" x14ac:dyDescent="0.2">
      <c r="A695" s="18" t="s">
        <v>1063</v>
      </c>
      <c r="B695" s="18" t="s">
        <v>3475</v>
      </c>
    </row>
    <row r="696" spans="1:2" x14ac:dyDescent="0.2">
      <c r="A696" s="18" t="s">
        <v>1064</v>
      </c>
      <c r="B696" s="18" t="s">
        <v>3477</v>
      </c>
    </row>
    <row r="697" spans="1:2" x14ac:dyDescent="0.2">
      <c r="A697" s="18" t="s">
        <v>1065</v>
      </c>
      <c r="B697" s="18" t="s">
        <v>3416</v>
      </c>
    </row>
    <row r="698" spans="1:2" x14ac:dyDescent="0.2">
      <c r="A698" s="18" t="s">
        <v>1066</v>
      </c>
      <c r="B698" s="18" t="s">
        <v>3408</v>
      </c>
    </row>
    <row r="699" spans="1:2" x14ac:dyDescent="0.2">
      <c r="A699" s="18" t="s">
        <v>1067</v>
      </c>
      <c r="B699" s="18" t="s">
        <v>3431</v>
      </c>
    </row>
    <row r="700" spans="1:2" x14ac:dyDescent="0.2">
      <c r="A700" s="18" t="s">
        <v>1068</v>
      </c>
      <c r="B700" s="18" t="s">
        <v>3434</v>
      </c>
    </row>
    <row r="701" spans="1:2" x14ac:dyDescent="0.2">
      <c r="A701" s="18" t="s">
        <v>1069</v>
      </c>
      <c r="B701" s="18" t="s">
        <v>3430</v>
      </c>
    </row>
    <row r="702" spans="1:2" x14ac:dyDescent="0.2">
      <c r="A702" s="18" t="s">
        <v>1070</v>
      </c>
      <c r="B702" s="18" t="s">
        <v>3418</v>
      </c>
    </row>
    <row r="703" spans="1:2" x14ac:dyDescent="0.2">
      <c r="A703" s="18" t="s">
        <v>1071</v>
      </c>
      <c r="B703" s="18" t="s">
        <v>3419</v>
      </c>
    </row>
    <row r="704" spans="1:2" x14ac:dyDescent="0.2">
      <c r="A704" s="18" t="s">
        <v>1072</v>
      </c>
      <c r="B704" s="18" t="s">
        <v>3420</v>
      </c>
    </row>
    <row r="705" spans="1:2" x14ac:dyDescent="0.2">
      <c r="A705" s="18" t="s">
        <v>1073</v>
      </c>
      <c r="B705" s="18" t="s">
        <v>3474</v>
      </c>
    </row>
    <row r="706" spans="1:2" x14ac:dyDescent="0.2">
      <c r="A706" s="18" t="s">
        <v>1074</v>
      </c>
      <c r="B706" s="18" t="s">
        <v>3422</v>
      </c>
    </row>
    <row r="707" spans="1:2" x14ac:dyDescent="0.2">
      <c r="A707" s="18" t="s">
        <v>1075</v>
      </c>
      <c r="B707" s="18" t="s">
        <v>3476</v>
      </c>
    </row>
    <row r="708" spans="1:2" x14ac:dyDescent="0.2">
      <c r="A708" s="18" t="s">
        <v>1076</v>
      </c>
      <c r="B708" s="18" t="s">
        <v>3436</v>
      </c>
    </row>
    <row r="709" spans="1:2" x14ac:dyDescent="0.2">
      <c r="A709" s="18" t="s">
        <v>1077</v>
      </c>
      <c r="B709" s="18" t="s">
        <v>3432</v>
      </c>
    </row>
    <row r="710" spans="1:2" x14ac:dyDescent="0.2">
      <c r="A710" s="18" t="s">
        <v>1078</v>
      </c>
      <c r="B710" s="18" t="s">
        <v>3034</v>
      </c>
    </row>
    <row r="711" spans="1:2" x14ac:dyDescent="0.2">
      <c r="A711" s="18" t="s">
        <v>1079</v>
      </c>
      <c r="B711" s="18" t="s">
        <v>3022</v>
      </c>
    </row>
    <row r="712" spans="1:2" x14ac:dyDescent="0.2">
      <c r="A712" s="18" t="s">
        <v>1080</v>
      </c>
      <c r="B712" s="18" t="s">
        <v>3035</v>
      </c>
    </row>
    <row r="713" spans="1:2" x14ac:dyDescent="0.2">
      <c r="A713" s="18" t="s">
        <v>1081</v>
      </c>
      <c r="B713" s="18" t="s">
        <v>3036</v>
      </c>
    </row>
    <row r="714" spans="1:2" x14ac:dyDescent="0.2">
      <c r="A714" s="18" t="s">
        <v>1082</v>
      </c>
      <c r="B714" s="18" t="s">
        <v>3037</v>
      </c>
    </row>
    <row r="715" spans="1:2" x14ac:dyDescent="0.2">
      <c r="A715" s="18" t="s">
        <v>1083</v>
      </c>
      <c r="B715" s="18" t="s">
        <v>3031</v>
      </c>
    </row>
    <row r="716" spans="1:2" x14ac:dyDescent="0.2">
      <c r="A716" s="18" t="s">
        <v>1084</v>
      </c>
      <c r="B716" s="18" t="s">
        <v>3039</v>
      </c>
    </row>
    <row r="717" spans="1:2" x14ac:dyDescent="0.2">
      <c r="A717" s="18" t="s">
        <v>1085</v>
      </c>
      <c r="B717" s="18" t="s">
        <v>3040</v>
      </c>
    </row>
    <row r="718" spans="1:2" x14ac:dyDescent="0.2">
      <c r="A718" s="18" t="s">
        <v>1086</v>
      </c>
      <c r="B718" s="18" t="s">
        <v>3033</v>
      </c>
    </row>
    <row r="719" spans="1:2" x14ac:dyDescent="0.2">
      <c r="A719" s="18" t="s">
        <v>1087</v>
      </c>
      <c r="B719" s="18" t="s">
        <v>3024</v>
      </c>
    </row>
    <row r="720" spans="1:2" x14ac:dyDescent="0.2">
      <c r="A720" s="18" t="s">
        <v>1088</v>
      </c>
      <c r="B720" s="18" t="s">
        <v>3025</v>
      </c>
    </row>
    <row r="721" spans="1:2" x14ac:dyDescent="0.2">
      <c r="A721" s="18" t="s">
        <v>1089</v>
      </c>
      <c r="B721" s="18" t="s">
        <v>3023</v>
      </c>
    </row>
    <row r="722" spans="1:2" x14ac:dyDescent="0.2">
      <c r="A722" s="18" t="s">
        <v>1090</v>
      </c>
      <c r="B722" s="18" t="s">
        <v>3032</v>
      </c>
    </row>
    <row r="723" spans="1:2" x14ac:dyDescent="0.2">
      <c r="A723" s="18" t="s">
        <v>1091</v>
      </c>
      <c r="B723" s="18" t="s">
        <v>3026</v>
      </c>
    </row>
    <row r="724" spans="1:2" x14ac:dyDescent="0.2">
      <c r="A724" s="18" t="s">
        <v>1092</v>
      </c>
      <c r="B724" s="18" t="s">
        <v>3027</v>
      </c>
    </row>
    <row r="725" spans="1:2" x14ac:dyDescent="0.2">
      <c r="A725" s="18" t="s">
        <v>1093</v>
      </c>
      <c r="B725" s="18" t="s">
        <v>3042</v>
      </c>
    </row>
    <row r="726" spans="1:2" x14ac:dyDescent="0.2">
      <c r="A726" s="18" t="s">
        <v>1094</v>
      </c>
      <c r="B726" s="18" t="s">
        <v>3041</v>
      </c>
    </row>
    <row r="727" spans="1:2" x14ac:dyDescent="0.2">
      <c r="A727" s="18" t="s">
        <v>1095</v>
      </c>
      <c r="B727" s="18" t="s">
        <v>3030</v>
      </c>
    </row>
    <row r="728" spans="1:2" x14ac:dyDescent="0.2">
      <c r="A728" s="18" t="s">
        <v>1096</v>
      </c>
      <c r="B728" s="18" t="s">
        <v>3028</v>
      </c>
    </row>
    <row r="729" spans="1:2" x14ac:dyDescent="0.2">
      <c r="A729" s="18" t="s">
        <v>1097</v>
      </c>
      <c r="B729" s="18" t="s">
        <v>3029</v>
      </c>
    </row>
    <row r="730" spans="1:2" x14ac:dyDescent="0.2">
      <c r="A730" s="18" t="s">
        <v>1098</v>
      </c>
      <c r="B730" s="18" t="s">
        <v>3038</v>
      </c>
    </row>
    <row r="731" spans="1:2" x14ac:dyDescent="0.2">
      <c r="A731" s="18" t="s">
        <v>1099</v>
      </c>
      <c r="B731" s="18" t="s">
        <v>3050</v>
      </c>
    </row>
    <row r="732" spans="1:2" x14ac:dyDescent="0.2">
      <c r="A732" s="18" t="s">
        <v>1100</v>
      </c>
      <c r="B732" s="18" t="s">
        <v>3051</v>
      </c>
    </row>
    <row r="733" spans="1:2" x14ac:dyDescent="0.2">
      <c r="A733" s="18" t="s">
        <v>1101</v>
      </c>
      <c r="B733" s="18" t="s">
        <v>3049</v>
      </c>
    </row>
    <row r="734" spans="1:2" x14ac:dyDescent="0.2">
      <c r="A734" s="18" t="s">
        <v>1102</v>
      </c>
      <c r="B734" s="18" t="s">
        <v>3052</v>
      </c>
    </row>
    <row r="735" spans="1:2" x14ac:dyDescent="0.2">
      <c r="A735" s="18" t="s">
        <v>1103</v>
      </c>
      <c r="B735" s="18" t="s">
        <v>2473</v>
      </c>
    </row>
    <row r="736" spans="1:2" x14ac:dyDescent="0.2">
      <c r="A736" s="18" t="s">
        <v>1104</v>
      </c>
      <c r="B736" s="18" t="s">
        <v>2474</v>
      </c>
    </row>
    <row r="737" spans="1:2" x14ac:dyDescent="0.2">
      <c r="A737" s="18" t="s">
        <v>1105</v>
      </c>
      <c r="B737" s="18" t="s">
        <v>2471</v>
      </c>
    </row>
    <row r="738" spans="1:2" x14ac:dyDescent="0.2">
      <c r="A738" s="18" t="s">
        <v>1106</v>
      </c>
      <c r="B738" s="18" t="s">
        <v>2472</v>
      </c>
    </row>
    <row r="739" spans="1:2" x14ac:dyDescent="0.2">
      <c r="A739" s="18" t="s">
        <v>1107</v>
      </c>
      <c r="B739" s="18" t="s">
        <v>2475</v>
      </c>
    </row>
    <row r="740" spans="1:2" x14ac:dyDescent="0.2">
      <c r="A740" s="18" t="s">
        <v>1108</v>
      </c>
      <c r="B740" s="18" t="s">
        <v>2478</v>
      </c>
    </row>
    <row r="741" spans="1:2" x14ac:dyDescent="0.2">
      <c r="A741" s="18" t="s">
        <v>1109</v>
      </c>
      <c r="B741" s="18" t="s">
        <v>2477</v>
      </c>
    </row>
    <row r="742" spans="1:2" x14ac:dyDescent="0.2">
      <c r="A742" s="18" t="s">
        <v>1110</v>
      </c>
      <c r="B742" s="18" t="s">
        <v>2476</v>
      </c>
    </row>
    <row r="743" spans="1:2" x14ac:dyDescent="0.2">
      <c r="A743" s="18" t="s">
        <v>1111</v>
      </c>
      <c r="B743" s="18" t="s">
        <v>2779</v>
      </c>
    </row>
    <row r="744" spans="1:2" x14ac:dyDescent="0.2">
      <c r="A744" s="18" t="s">
        <v>1112</v>
      </c>
      <c r="B744" s="18" t="s">
        <v>2865</v>
      </c>
    </row>
    <row r="745" spans="1:2" x14ac:dyDescent="0.2">
      <c r="A745" s="18" t="s">
        <v>1113</v>
      </c>
      <c r="B745" s="18" t="s">
        <v>2808</v>
      </c>
    </row>
    <row r="746" spans="1:2" x14ac:dyDescent="0.2">
      <c r="A746" s="18" t="s">
        <v>1114</v>
      </c>
      <c r="B746" s="18" t="s">
        <v>2785</v>
      </c>
    </row>
    <row r="747" spans="1:2" x14ac:dyDescent="0.2">
      <c r="A747" s="18" t="s">
        <v>1115</v>
      </c>
      <c r="B747" s="18" t="s">
        <v>2873</v>
      </c>
    </row>
    <row r="748" spans="1:2" x14ac:dyDescent="0.2">
      <c r="A748" s="18" t="s">
        <v>1116</v>
      </c>
      <c r="B748" s="18" t="s">
        <v>2786</v>
      </c>
    </row>
    <row r="749" spans="1:2" x14ac:dyDescent="0.2">
      <c r="A749" s="18" t="s">
        <v>1117</v>
      </c>
      <c r="B749" s="18" t="s">
        <v>2845</v>
      </c>
    </row>
    <row r="750" spans="1:2" x14ac:dyDescent="0.2">
      <c r="A750" s="18" t="s">
        <v>1118</v>
      </c>
      <c r="B750" s="18" t="s">
        <v>2811</v>
      </c>
    </row>
    <row r="751" spans="1:2" x14ac:dyDescent="0.2">
      <c r="A751" s="18" t="s">
        <v>1119</v>
      </c>
      <c r="B751" s="18" t="s">
        <v>2798</v>
      </c>
    </row>
    <row r="752" spans="1:2" x14ac:dyDescent="0.2">
      <c r="A752" s="18" t="s">
        <v>1120</v>
      </c>
      <c r="B752" s="18" t="s">
        <v>2858</v>
      </c>
    </row>
    <row r="753" spans="1:2" x14ac:dyDescent="0.2">
      <c r="A753" s="18" t="s">
        <v>1121</v>
      </c>
      <c r="B753" s="18" t="s">
        <v>2787</v>
      </c>
    </row>
    <row r="754" spans="1:2" x14ac:dyDescent="0.2">
      <c r="A754" s="18" t="s">
        <v>1122</v>
      </c>
      <c r="B754" s="18" t="s">
        <v>2799</v>
      </c>
    </row>
    <row r="755" spans="1:2" x14ac:dyDescent="0.2">
      <c r="A755" s="18" t="s">
        <v>1123</v>
      </c>
      <c r="B755" s="18" t="s">
        <v>2801</v>
      </c>
    </row>
    <row r="756" spans="1:2" x14ac:dyDescent="0.2">
      <c r="A756" s="18" t="s">
        <v>1124</v>
      </c>
      <c r="B756" s="18" t="s">
        <v>2788</v>
      </c>
    </row>
    <row r="757" spans="1:2" x14ac:dyDescent="0.2">
      <c r="A757" s="18" t="s">
        <v>1125</v>
      </c>
      <c r="B757" s="18" t="s">
        <v>2857</v>
      </c>
    </row>
    <row r="758" spans="1:2" x14ac:dyDescent="0.2">
      <c r="A758" s="18" t="s">
        <v>1126</v>
      </c>
      <c r="B758" s="18" t="s">
        <v>2869</v>
      </c>
    </row>
    <row r="759" spans="1:2" x14ac:dyDescent="0.2">
      <c r="A759" s="18" t="s">
        <v>1127</v>
      </c>
      <c r="B759" s="18" t="s">
        <v>2866</v>
      </c>
    </row>
    <row r="760" spans="1:2" x14ac:dyDescent="0.2">
      <c r="A760" s="18" t="s">
        <v>1128</v>
      </c>
      <c r="B760" s="18" t="s">
        <v>2804</v>
      </c>
    </row>
    <row r="761" spans="1:2" x14ac:dyDescent="0.2">
      <c r="A761" s="18" t="s">
        <v>1129</v>
      </c>
      <c r="B761" s="18" t="s">
        <v>2859</v>
      </c>
    </row>
    <row r="762" spans="1:2" x14ac:dyDescent="0.2">
      <c r="A762" s="18" t="s">
        <v>1130</v>
      </c>
      <c r="B762" s="18" t="s">
        <v>2789</v>
      </c>
    </row>
    <row r="763" spans="1:2" x14ac:dyDescent="0.2">
      <c r="A763" s="18" t="s">
        <v>1131</v>
      </c>
      <c r="B763" s="18" t="s">
        <v>2844</v>
      </c>
    </row>
    <row r="764" spans="1:2" x14ac:dyDescent="0.2">
      <c r="A764" s="18" t="s">
        <v>1132</v>
      </c>
      <c r="B764" s="18" t="s">
        <v>2809</v>
      </c>
    </row>
    <row r="765" spans="1:2" x14ac:dyDescent="0.2">
      <c r="A765" s="18" t="s">
        <v>1133</v>
      </c>
      <c r="B765" s="18" t="s">
        <v>2824</v>
      </c>
    </row>
    <row r="766" spans="1:2" x14ac:dyDescent="0.2">
      <c r="A766" s="18" t="s">
        <v>1134</v>
      </c>
      <c r="B766" s="18" t="s">
        <v>2870</v>
      </c>
    </row>
    <row r="767" spans="1:2" x14ac:dyDescent="0.2">
      <c r="A767" s="18" t="s">
        <v>1135</v>
      </c>
      <c r="B767" s="18" t="s">
        <v>2875</v>
      </c>
    </row>
    <row r="768" spans="1:2" x14ac:dyDescent="0.2">
      <c r="A768" s="18" t="s">
        <v>1136</v>
      </c>
      <c r="B768" s="18" t="s">
        <v>2819</v>
      </c>
    </row>
    <row r="769" spans="1:2" x14ac:dyDescent="0.2">
      <c r="A769" s="18" t="s">
        <v>1137</v>
      </c>
      <c r="B769" s="18" t="s">
        <v>2807</v>
      </c>
    </row>
    <row r="770" spans="1:2" x14ac:dyDescent="0.2">
      <c r="A770" s="18" t="s">
        <v>1138</v>
      </c>
      <c r="B770" s="18" t="s">
        <v>2790</v>
      </c>
    </row>
    <row r="771" spans="1:2" x14ac:dyDescent="0.2">
      <c r="A771" s="18" t="s">
        <v>1139</v>
      </c>
      <c r="B771" s="18" t="s">
        <v>2823</v>
      </c>
    </row>
    <row r="772" spans="1:2" x14ac:dyDescent="0.2">
      <c r="A772" s="18" t="s">
        <v>1140</v>
      </c>
      <c r="B772" s="18" t="s">
        <v>2780</v>
      </c>
    </row>
    <row r="773" spans="1:2" x14ac:dyDescent="0.2">
      <c r="A773" s="18" t="s">
        <v>1141</v>
      </c>
      <c r="B773" s="18" t="s">
        <v>2791</v>
      </c>
    </row>
    <row r="774" spans="1:2" x14ac:dyDescent="0.2">
      <c r="A774" s="18" t="s">
        <v>1142</v>
      </c>
      <c r="B774" s="18" t="s">
        <v>2792</v>
      </c>
    </row>
    <row r="775" spans="1:2" x14ac:dyDescent="0.2">
      <c r="A775" s="18" t="s">
        <v>1143</v>
      </c>
      <c r="B775" s="18" t="s">
        <v>2803</v>
      </c>
    </row>
    <row r="776" spans="1:2" x14ac:dyDescent="0.2">
      <c r="A776" s="18" t="s">
        <v>1144</v>
      </c>
      <c r="B776" s="18" t="s">
        <v>2793</v>
      </c>
    </row>
    <row r="777" spans="1:2" x14ac:dyDescent="0.2">
      <c r="A777" s="18" t="s">
        <v>1145</v>
      </c>
      <c r="B777" s="18" t="s">
        <v>2781</v>
      </c>
    </row>
    <row r="778" spans="1:2" x14ac:dyDescent="0.2">
      <c r="A778" s="18" t="s">
        <v>1146</v>
      </c>
      <c r="B778" s="18" t="s">
        <v>2816</v>
      </c>
    </row>
    <row r="779" spans="1:2" x14ac:dyDescent="0.2">
      <c r="A779" s="18" t="s">
        <v>1147</v>
      </c>
      <c r="B779" s="18" t="s">
        <v>2818</v>
      </c>
    </row>
    <row r="780" spans="1:2" x14ac:dyDescent="0.2">
      <c r="A780" s="18" t="s">
        <v>1148</v>
      </c>
      <c r="B780" s="18" t="s">
        <v>2868</v>
      </c>
    </row>
    <row r="781" spans="1:2" x14ac:dyDescent="0.2">
      <c r="A781" s="18" t="s">
        <v>1149</v>
      </c>
      <c r="B781" s="18" t="s">
        <v>2871</v>
      </c>
    </row>
    <row r="782" spans="1:2" x14ac:dyDescent="0.2">
      <c r="A782" s="18" t="s">
        <v>1150</v>
      </c>
      <c r="B782" s="18" t="s">
        <v>2806</v>
      </c>
    </row>
    <row r="783" spans="1:2" x14ac:dyDescent="0.2">
      <c r="A783" s="18" t="s">
        <v>1151</v>
      </c>
      <c r="B783" s="18" t="s">
        <v>2872</v>
      </c>
    </row>
    <row r="784" spans="1:2" x14ac:dyDescent="0.2">
      <c r="A784" s="18" t="s">
        <v>1152</v>
      </c>
      <c r="B784" s="18" t="s">
        <v>2846</v>
      </c>
    </row>
    <row r="785" spans="1:2" x14ac:dyDescent="0.2">
      <c r="A785" s="18" t="s">
        <v>1153</v>
      </c>
      <c r="B785" s="18" t="s">
        <v>2805</v>
      </c>
    </row>
    <row r="786" spans="1:2" x14ac:dyDescent="0.2">
      <c r="A786" s="18" t="s">
        <v>1154</v>
      </c>
      <c r="B786" s="18" t="s">
        <v>2817</v>
      </c>
    </row>
    <row r="787" spans="1:2" x14ac:dyDescent="0.2">
      <c r="A787" s="18" t="s">
        <v>1155</v>
      </c>
      <c r="B787" s="18" t="s">
        <v>2810</v>
      </c>
    </row>
    <row r="788" spans="1:2" x14ac:dyDescent="0.2">
      <c r="A788" s="18" t="s">
        <v>1156</v>
      </c>
      <c r="B788" s="18" t="s">
        <v>2821</v>
      </c>
    </row>
    <row r="789" spans="1:2" x14ac:dyDescent="0.2">
      <c r="A789" s="18" t="s">
        <v>1157</v>
      </c>
      <c r="B789" s="18" t="s">
        <v>2849</v>
      </c>
    </row>
    <row r="790" spans="1:2" x14ac:dyDescent="0.2">
      <c r="A790" s="18" t="s">
        <v>1158</v>
      </c>
      <c r="B790" s="18" t="s">
        <v>2864</v>
      </c>
    </row>
    <row r="791" spans="1:2" x14ac:dyDescent="0.2">
      <c r="A791" s="18" t="s">
        <v>1159</v>
      </c>
      <c r="B791" s="18" t="s">
        <v>2852</v>
      </c>
    </row>
    <row r="792" spans="1:2" x14ac:dyDescent="0.2">
      <c r="A792" s="18" t="s">
        <v>1160</v>
      </c>
      <c r="B792" s="18" t="s">
        <v>2812</v>
      </c>
    </row>
    <row r="793" spans="1:2" x14ac:dyDescent="0.2">
      <c r="A793" s="18" t="s">
        <v>1161</v>
      </c>
      <c r="B793" s="18" t="s">
        <v>2800</v>
      </c>
    </row>
    <row r="794" spans="1:2" x14ac:dyDescent="0.2">
      <c r="A794" s="18" t="s">
        <v>1162</v>
      </c>
      <c r="B794" s="18" t="s">
        <v>2794</v>
      </c>
    </row>
    <row r="795" spans="1:2" x14ac:dyDescent="0.2">
      <c r="A795" s="18" t="s">
        <v>1163</v>
      </c>
      <c r="B795" s="18" t="s">
        <v>2782</v>
      </c>
    </row>
    <row r="796" spans="1:2" x14ac:dyDescent="0.2">
      <c r="A796" s="18" t="s">
        <v>1164</v>
      </c>
      <c r="B796" s="18" t="s">
        <v>2853</v>
      </c>
    </row>
    <row r="797" spans="1:2" x14ac:dyDescent="0.2">
      <c r="A797" s="18" t="s">
        <v>1165</v>
      </c>
      <c r="B797" s="18" t="s">
        <v>2860</v>
      </c>
    </row>
    <row r="798" spans="1:2" x14ac:dyDescent="0.2">
      <c r="A798" s="18" t="s">
        <v>1166</v>
      </c>
      <c r="B798" s="18" t="s">
        <v>2867</v>
      </c>
    </row>
    <row r="799" spans="1:2" x14ac:dyDescent="0.2">
      <c r="A799" s="18" t="s">
        <v>1167</v>
      </c>
      <c r="B799" s="18" t="s">
        <v>2795</v>
      </c>
    </row>
    <row r="800" spans="1:2" x14ac:dyDescent="0.2">
      <c r="A800" s="18" t="s">
        <v>1168</v>
      </c>
      <c r="B800" s="18" t="s">
        <v>2874</v>
      </c>
    </row>
    <row r="801" spans="1:2" x14ac:dyDescent="0.2">
      <c r="A801" s="18" t="s">
        <v>1169</v>
      </c>
      <c r="B801" s="18" t="s">
        <v>2861</v>
      </c>
    </row>
    <row r="802" spans="1:2" x14ac:dyDescent="0.2">
      <c r="A802" s="18" t="s">
        <v>1170</v>
      </c>
      <c r="B802" s="18" t="s">
        <v>2796</v>
      </c>
    </row>
    <row r="803" spans="1:2" x14ac:dyDescent="0.2">
      <c r="A803" s="18" t="s">
        <v>1171</v>
      </c>
      <c r="B803" s="18" t="s">
        <v>2862</v>
      </c>
    </row>
    <row r="804" spans="1:2" x14ac:dyDescent="0.2">
      <c r="A804" s="18" t="s">
        <v>1172</v>
      </c>
      <c r="B804" s="18" t="s">
        <v>2847</v>
      </c>
    </row>
    <row r="805" spans="1:2" x14ac:dyDescent="0.2">
      <c r="A805" s="18" t="s">
        <v>1173</v>
      </c>
      <c r="B805" s="18" t="s">
        <v>2850</v>
      </c>
    </row>
    <row r="806" spans="1:2" x14ac:dyDescent="0.2">
      <c r="A806" s="18" t="s">
        <v>1174</v>
      </c>
      <c r="B806" s="18" t="s">
        <v>2783</v>
      </c>
    </row>
    <row r="807" spans="1:2" x14ac:dyDescent="0.2">
      <c r="A807" s="18" t="s">
        <v>1175</v>
      </c>
      <c r="B807" s="18" t="s">
        <v>2863</v>
      </c>
    </row>
    <row r="808" spans="1:2" x14ac:dyDescent="0.2">
      <c r="A808" s="18" t="s">
        <v>1176</v>
      </c>
      <c r="B808" s="18" t="s">
        <v>2797</v>
      </c>
    </row>
    <row r="809" spans="1:2" x14ac:dyDescent="0.2">
      <c r="A809" s="18" t="s">
        <v>1177</v>
      </c>
      <c r="B809" s="18" t="s">
        <v>2820</v>
      </c>
    </row>
    <row r="810" spans="1:2" x14ac:dyDescent="0.2">
      <c r="A810" s="18" t="s">
        <v>1178</v>
      </c>
      <c r="B810" s="18" t="s">
        <v>2855</v>
      </c>
    </row>
    <row r="811" spans="1:2" x14ac:dyDescent="0.2">
      <c r="A811" s="18" t="s">
        <v>1179</v>
      </c>
      <c r="B811" s="18" t="s">
        <v>2854</v>
      </c>
    </row>
    <row r="812" spans="1:2" x14ac:dyDescent="0.2">
      <c r="A812" s="18" t="s">
        <v>1180</v>
      </c>
      <c r="B812" s="18" t="s">
        <v>2848</v>
      </c>
    </row>
    <row r="813" spans="1:2" x14ac:dyDescent="0.2">
      <c r="A813" s="18" t="s">
        <v>1181</v>
      </c>
      <c r="B813" s="18" t="s">
        <v>2813</v>
      </c>
    </row>
    <row r="814" spans="1:2" x14ac:dyDescent="0.2">
      <c r="A814" s="18" t="s">
        <v>1182</v>
      </c>
      <c r="B814" s="18" t="s">
        <v>2802</v>
      </c>
    </row>
    <row r="815" spans="1:2" x14ac:dyDescent="0.2">
      <c r="A815" s="18" t="s">
        <v>1183</v>
      </c>
      <c r="B815" s="18" t="s">
        <v>2814</v>
      </c>
    </row>
    <row r="816" spans="1:2" x14ac:dyDescent="0.2">
      <c r="A816" s="18" t="s">
        <v>1184</v>
      </c>
      <c r="B816" s="18" t="s">
        <v>2815</v>
      </c>
    </row>
    <row r="817" spans="1:2" x14ac:dyDescent="0.2">
      <c r="A817" s="18" t="s">
        <v>1185</v>
      </c>
      <c r="B817" s="18" t="s">
        <v>2856</v>
      </c>
    </row>
    <row r="818" spans="1:2" x14ac:dyDescent="0.2">
      <c r="A818" s="18" t="s">
        <v>1186</v>
      </c>
      <c r="B818" s="18" t="s">
        <v>2784</v>
      </c>
    </row>
    <row r="819" spans="1:2" x14ac:dyDescent="0.2">
      <c r="A819" s="18" t="s">
        <v>1187</v>
      </c>
      <c r="B819" s="18" t="s">
        <v>2437</v>
      </c>
    </row>
    <row r="820" spans="1:2" x14ac:dyDescent="0.2">
      <c r="A820" s="18" t="s">
        <v>1188</v>
      </c>
      <c r="B820" s="18" t="s">
        <v>2406</v>
      </c>
    </row>
    <row r="821" spans="1:2" x14ac:dyDescent="0.2">
      <c r="A821" s="18" t="s">
        <v>1189</v>
      </c>
      <c r="B821" s="18" t="s">
        <v>2442</v>
      </c>
    </row>
    <row r="822" spans="1:2" x14ac:dyDescent="0.2">
      <c r="A822" s="18" t="s">
        <v>1190</v>
      </c>
      <c r="B822" s="18" t="s">
        <v>2404</v>
      </c>
    </row>
    <row r="823" spans="1:2" x14ac:dyDescent="0.2">
      <c r="A823" s="18" t="s">
        <v>1191</v>
      </c>
      <c r="B823" s="18" t="s">
        <v>2394</v>
      </c>
    </row>
    <row r="824" spans="1:2" x14ac:dyDescent="0.2">
      <c r="A824" s="18" t="s">
        <v>1192</v>
      </c>
      <c r="B824" s="18" t="s">
        <v>2443</v>
      </c>
    </row>
    <row r="825" spans="1:2" x14ac:dyDescent="0.2">
      <c r="A825" s="18" t="s">
        <v>1193</v>
      </c>
      <c r="B825" s="18" t="s">
        <v>2444</v>
      </c>
    </row>
    <row r="826" spans="1:2" x14ac:dyDescent="0.2">
      <c r="A826" s="18" t="s">
        <v>1194</v>
      </c>
      <c r="B826" s="18" t="s">
        <v>2420</v>
      </c>
    </row>
    <row r="827" spans="1:2" x14ac:dyDescent="0.2">
      <c r="A827" s="18" t="s">
        <v>1195</v>
      </c>
      <c r="B827" s="18" t="s">
        <v>2421</v>
      </c>
    </row>
    <row r="828" spans="1:2" x14ac:dyDescent="0.2">
      <c r="A828" s="18" t="s">
        <v>1196</v>
      </c>
      <c r="B828" s="18" t="s">
        <v>2401</v>
      </c>
    </row>
    <row r="829" spans="1:2" x14ac:dyDescent="0.2">
      <c r="A829" s="18" t="s">
        <v>1197</v>
      </c>
      <c r="B829" s="18" t="s">
        <v>2403</v>
      </c>
    </row>
    <row r="830" spans="1:2" x14ac:dyDescent="0.2">
      <c r="A830" s="18" t="s">
        <v>1198</v>
      </c>
      <c r="B830" s="18" t="s">
        <v>2445</v>
      </c>
    </row>
    <row r="831" spans="1:2" x14ac:dyDescent="0.2">
      <c r="A831" s="18" t="s">
        <v>1199</v>
      </c>
      <c r="B831" s="18" t="s">
        <v>2446</v>
      </c>
    </row>
    <row r="832" spans="1:2" x14ac:dyDescent="0.2">
      <c r="A832" s="18" t="s">
        <v>1200</v>
      </c>
      <c r="B832" s="18" t="s">
        <v>2447</v>
      </c>
    </row>
    <row r="833" spans="1:2" x14ac:dyDescent="0.2">
      <c r="A833" s="18" t="s">
        <v>1201</v>
      </c>
      <c r="B833" s="18" t="s">
        <v>2448</v>
      </c>
    </row>
    <row r="834" spans="1:2" x14ac:dyDescent="0.2">
      <c r="A834" s="18" t="s">
        <v>1202</v>
      </c>
      <c r="B834" s="18" t="s">
        <v>2390</v>
      </c>
    </row>
    <row r="835" spans="1:2" x14ac:dyDescent="0.2">
      <c r="A835" s="18" t="s">
        <v>1203</v>
      </c>
      <c r="B835" s="18" t="s">
        <v>2432</v>
      </c>
    </row>
    <row r="836" spans="1:2" x14ac:dyDescent="0.2">
      <c r="A836" s="18" t="s">
        <v>1204</v>
      </c>
      <c r="B836" s="18" t="s">
        <v>2449</v>
      </c>
    </row>
    <row r="837" spans="1:2" x14ac:dyDescent="0.2">
      <c r="A837" s="18" t="s">
        <v>1205</v>
      </c>
      <c r="B837" s="18" t="s">
        <v>2428</v>
      </c>
    </row>
    <row r="838" spans="1:2" x14ac:dyDescent="0.2">
      <c r="A838" s="18" t="s">
        <v>1206</v>
      </c>
      <c r="B838" s="18" t="s">
        <v>2424</v>
      </c>
    </row>
    <row r="839" spans="1:2" x14ac:dyDescent="0.2">
      <c r="A839" s="18" t="s">
        <v>1207</v>
      </c>
      <c r="B839" s="18" t="s">
        <v>2391</v>
      </c>
    </row>
    <row r="840" spans="1:2" x14ac:dyDescent="0.2">
      <c r="A840" s="18" t="s">
        <v>1208</v>
      </c>
      <c r="B840" s="18" t="s">
        <v>2451</v>
      </c>
    </row>
    <row r="841" spans="1:2" x14ac:dyDescent="0.2">
      <c r="A841" s="18" t="s">
        <v>1209</v>
      </c>
      <c r="B841" s="18" t="s">
        <v>2414</v>
      </c>
    </row>
    <row r="842" spans="1:2" x14ac:dyDescent="0.2">
      <c r="A842" s="18" t="s">
        <v>1210</v>
      </c>
      <c r="B842" s="18" t="s">
        <v>2430</v>
      </c>
    </row>
    <row r="843" spans="1:2" x14ac:dyDescent="0.2">
      <c r="A843" s="18" t="s">
        <v>1211</v>
      </c>
      <c r="B843" s="18" t="s">
        <v>2450</v>
      </c>
    </row>
    <row r="844" spans="1:2" x14ac:dyDescent="0.2">
      <c r="A844" s="18" t="s">
        <v>1212</v>
      </c>
      <c r="B844" s="18" t="s">
        <v>2411</v>
      </c>
    </row>
    <row r="845" spans="1:2" x14ac:dyDescent="0.2">
      <c r="A845" s="18" t="s">
        <v>1213</v>
      </c>
      <c r="B845" s="18" t="s">
        <v>2392</v>
      </c>
    </row>
    <row r="846" spans="1:2" x14ac:dyDescent="0.2">
      <c r="A846" s="18" t="s">
        <v>1214</v>
      </c>
      <c r="B846" s="18" t="s">
        <v>2452</v>
      </c>
    </row>
    <row r="847" spans="1:2" x14ac:dyDescent="0.2">
      <c r="A847" s="18" t="s">
        <v>1215</v>
      </c>
      <c r="B847" s="18" t="s">
        <v>2422</v>
      </c>
    </row>
    <row r="848" spans="1:2" x14ac:dyDescent="0.2">
      <c r="A848" s="18" t="s">
        <v>1216</v>
      </c>
      <c r="B848" s="18" t="s">
        <v>2412</v>
      </c>
    </row>
    <row r="849" spans="1:2" x14ac:dyDescent="0.2">
      <c r="A849" s="18" t="s">
        <v>1217</v>
      </c>
      <c r="B849" s="18" t="s">
        <v>2436</v>
      </c>
    </row>
    <row r="850" spans="1:2" x14ac:dyDescent="0.2">
      <c r="A850" s="18" t="s">
        <v>1218</v>
      </c>
      <c r="B850" s="18" t="s">
        <v>2400</v>
      </c>
    </row>
    <row r="851" spans="1:2" x14ac:dyDescent="0.2">
      <c r="A851" s="18" t="s">
        <v>1219</v>
      </c>
      <c r="B851" s="18" t="s">
        <v>2399</v>
      </c>
    </row>
    <row r="852" spans="1:2" x14ac:dyDescent="0.2">
      <c r="A852" s="18" t="s">
        <v>1220</v>
      </c>
      <c r="B852" s="18" t="s">
        <v>2425</v>
      </c>
    </row>
    <row r="853" spans="1:2" x14ac:dyDescent="0.2">
      <c r="A853" s="18" t="s">
        <v>1221</v>
      </c>
      <c r="B853" s="18" t="s">
        <v>2440</v>
      </c>
    </row>
    <row r="854" spans="1:2" x14ac:dyDescent="0.2">
      <c r="A854" s="18" t="s">
        <v>1222</v>
      </c>
      <c r="B854" s="18" t="s">
        <v>2441</v>
      </c>
    </row>
    <row r="855" spans="1:2" x14ac:dyDescent="0.2">
      <c r="A855" s="18" t="s">
        <v>1223</v>
      </c>
      <c r="B855" s="18" t="s">
        <v>2413</v>
      </c>
    </row>
    <row r="856" spans="1:2" x14ac:dyDescent="0.2">
      <c r="A856" s="18" t="s">
        <v>1224</v>
      </c>
      <c r="B856" s="18" t="s">
        <v>2393</v>
      </c>
    </row>
    <row r="857" spans="1:2" x14ac:dyDescent="0.2">
      <c r="A857" s="18" t="s">
        <v>1225</v>
      </c>
      <c r="B857" s="18" t="s">
        <v>2417</v>
      </c>
    </row>
    <row r="858" spans="1:2" x14ac:dyDescent="0.2">
      <c r="A858" s="18" t="s">
        <v>1226</v>
      </c>
      <c r="B858" s="18" t="s">
        <v>2438</v>
      </c>
    </row>
    <row r="859" spans="1:2" x14ac:dyDescent="0.2">
      <c r="A859" s="18" t="s">
        <v>1227</v>
      </c>
      <c r="B859" s="18" t="s">
        <v>2419</v>
      </c>
    </row>
    <row r="860" spans="1:2" x14ac:dyDescent="0.2">
      <c r="A860" s="18" t="s">
        <v>1228</v>
      </c>
      <c r="B860" s="18" t="s">
        <v>2418</v>
      </c>
    </row>
    <row r="861" spans="1:2" x14ac:dyDescent="0.2">
      <c r="A861" s="18" t="s">
        <v>1229</v>
      </c>
      <c r="B861" s="18" t="s">
        <v>2429</v>
      </c>
    </row>
    <row r="862" spans="1:2" x14ac:dyDescent="0.2">
      <c r="A862" s="18" t="s">
        <v>1230</v>
      </c>
      <c r="B862" s="18" t="s">
        <v>2408</v>
      </c>
    </row>
    <row r="863" spans="1:2" x14ac:dyDescent="0.2">
      <c r="A863" s="18" t="s">
        <v>1231</v>
      </c>
      <c r="B863" s="18" t="s">
        <v>2407</v>
      </c>
    </row>
    <row r="864" spans="1:2" x14ac:dyDescent="0.2">
      <c r="A864" s="18" t="s">
        <v>1232</v>
      </c>
      <c r="B864" s="18" t="s">
        <v>2454</v>
      </c>
    </row>
    <row r="865" spans="1:2" x14ac:dyDescent="0.2">
      <c r="A865" s="18" t="s">
        <v>1233</v>
      </c>
      <c r="B865" s="18" t="s">
        <v>2389</v>
      </c>
    </row>
    <row r="866" spans="1:2" x14ac:dyDescent="0.2">
      <c r="A866" s="18" t="s">
        <v>1234</v>
      </c>
      <c r="B866" s="18" t="s">
        <v>2398</v>
      </c>
    </row>
    <row r="867" spans="1:2" x14ac:dyDescent="0.2">
      <c r="A867" s="18" t="s">
        <v>1235</v>
      </c>
      <c r="B867" s="18" t="s">
        <v>2415</v>
      </c>
    </row>
    <row r="868" spans="1:2" x14ac:dyDescent="0.2">
      <c r="A868" s="18" t="s">
        <v>1236</v>
      </c>
      <c r="B868" s="18" t="s">
        <v>2439</v>
      </c>
    </row>
    <row r="869" spans="1:2" x14ac:dyDescent="0.2">
      <c r="A869" s="18" t="s">
        <v>1237</v>
      </c>
      <c r="B869" s="18" t="s">
        <v>2455</v>
      </c>
    </row>
    <row r="870" spans="1:2" x14ac:dyDescent="0.2">
      <c r="A870" s="18" t="s">
        <v>1238</v>
      </c>
      <c r="B870" s="18" t="s">
        <v>2456</v>
      </c>
    </row>
    <row r="871" spans="1:2" x14ac:dyDescent="0.2">
      <c r="A871" s="18" t="s">
        <v>1239</v>
      </c>
      <c r="B871" s="18" t="s">
        <v>2416</v>
      </c>
    </row>
    <row r="872" spans="1:2" x14ac:dyDescent="0.2">
      <c r="A872" s="18" t="s">
        <v>1240</v>
      </c>
      <c r="B872" s="18" t="s">
        <v>2434</v>
      </c>
    </row>
    <row r="873" spans="1:2" x14ac:dyDescent="0.2">
      <c r="A873" s="18" t="s">
        <v>1241</v>
      </c>
      <c r="B873" s="18" t="s">
        <v>2453</v>
      </c>
    </row>
    <row r="874" spans="1:2" x14ac:dyDescent="0.2">
      <c r="A874" s="18" t="s">
        <v>1242</v>
      </c>
      <c r="B874" s="18" t="s">
        <v>2435</v>
      </c>
    </row>
    <row r="875" spans="1:2" x14ac:dyDescent="0.2">
      <c r="A875" s="18" t="s">
        <v>1243</v>
      </c>
      <c r="B875" s="18" t="s">
        <v>2409</v>
      </c>
    </row>
    <row r="876" spans="1:2" x14ac:dyDescent="0.2">
      <c r="A876" s="18" t="s">
        <v>1244</v>
      </c>
      <c r="B876" s="18" t="s">
        <v>2426</v>
      </c>
    </row>
    <row r="877" spans="1:2" x14ac:dyDescent="0.2">
      <c r="A877" s="18" t="s">
        <v>1245</v>
      </c>
      <c r="B877" s="18" t="s">
        <v>2433</v>
      </c>
    </row>
    <row r="878" spans="1:2" x14ac:dyDescent="0.2">
      <c r="A878" s="18" t="s">
        <v>1246</v>
      </c>
      <c r="B878" s="18" t="s">
        <v>2395</v>
      </c>
    </row>
    <row r="879" spans="1:2" x14ac:dyDescent="0.2">
      <c r="A879" s="18" t="s">
        <v>1247</v>
      </c>
      <c r="B879" s="18" t="s">
        <v>2396</v>
      </c>
    </row>
    <row r="880" spans="1:2" x14ac:dyDescent="0.2">
      <c r="A880" s="18" t="s">
        <v>1248</v>
      </c>
      <c r="B880" s="18" t="s">
        <v>2402</v>
      </c>
    </row>
    <row r="881" spans="1:2" x14ac:dyDescent="0.2">
      <c r="A881" s="18" t="s">
        <v>1249</v>
      </c>
      <c r="B881" s="18" t="s">
        <v>2410</v>
      </c>
    </row>
    <row r="882" spans="1:2" x14ac:dyDescent="0.2">
      <c r="A882" s="18" t="s">
        <v>1250</v>
      </c>
      <c r="B882" s="18" t="s">
        <v>2431</v>
      </c>
    </row>
    <row r="883" spans="1:2" x14ac:dyDescent="0.2">
      <c r="A883" s="18" t="s">
        <v>1251</v>
      </c>
      <c r="B883" s="18" t="s">
        <v>2405</v>
      </c>
    </row>
    <row r="884" spans="1:2" x14ac:dyDescent="0.2">
      <c r="A884" s="18" t="s">
        <v>1252</v>
      </c>
      <c r="B884" s="18" t="s">
        <v>2427</v>
      </c>
    </row>
    <row r="885" spans="1:2" x14ac:dyDescent="0.2">
      <c r="A885" s="18" t="s">
        <v>1253</v>
      </c>
      <c r="B885" s="18" t="s">
        <v>2388</v>
      </c>
    </row>
    <row r="886" spans="1:2" x14ac:dyDescent="0.2">
      <c r="A886" s="18" t="s">
        <v>1254</v>
      </c>
      <c r="B886" s="18" t="s">
        <v>2423</v>
      </c>
    </row>
    <row r="887" spans="1:2" x14ac:dyDescent="0.2">
      <c r="A887" s="18" t="s">
        <v>1255</v>
      </c>
      <c r="B887" s="18" t="s">
        <v>2397</v>
      </c>
    </row>
    <row r="888" spans="1:2" x14ac:dyDescent="0.2">
      <c r="A888" s="18" t="s">
        <v>1256</v>
      </c>
      <c r="B888" s="18" t="s">
        <v>2825</v>
      </c>
    </row>
    <row r="889" spans="1:2" x14ac:dyDescent="0.2">
      <c r="A889" s="18" t="s">
        <v>1257</v>
      </c>
      <c r="B889" s="18" t="s">
        <v>2903</v>
      </c>
    </row>
    <row r="890" spans="1:2" x14ac:dyDescent="0.2">
      <c r="A890" s="18" t="s">
        <v>1258</v>
      </c>
      <c r="B890" s="18" t="s">
        <v>2902</v>
      </c>
    </row>
    <row r="891" spans="1:2" x14ac:dyDescent="0.2">
      <c r="A891" s="18" t="s">
        <v>1259</v>
      </c>
      <c r="B891" s="18" t="s">
        <v>2904</v>
      </c>
    </row>
    <row r="892" spans="1:2" x14ac:dyDescent="0.2">
      <c r="A892" s="18" t="s">
        <v>1260</v>
      </c>
      <c r="B892" s="18" t="s">
        <v>2826</v>
      </c>
    </row>
    <row r="893" spans="1:2" x14ac:dyDescent="0.2">
      <c r="A893" s="18" t="s">
        <v>1261</v>
      </c>
      <c r="B893" s="18" t="s">
        <v>2843</v>
      </c>
    </row>
    <row r="894" spans="1:2" x14ac:dyDescent="0.2">
      <c r="A894" s="18" t="s">
        <v>1262</v>
      </c>
      <c r="B894" s="18" t="s">
        <v>2836</v>
      </c>
    </row>
    <row r="895" spans="1:2" x14ac:dyDescent="0.2">
      <c r="A895" s="18" t="s">
        <v>1263</v>
      </c>
      <c r="B895" s="18" t="s">
        <v>2830</v>
      </c>
    </row>
    <row r="896" spans="1:2" x14ac:dyDescent="0.2">
      <c r="A896" s="18" t="s">
        <v>1264</v>
      </c>
      <c r="B896" s="18" t="s">
        <v>2827</v>
      </c>
    </row>
    <row r="897" spans="1:2" x14ac:dyDescent="0.2">
      <c r="A897" s="18" t="s">
        <v>1265</v>
      </c>
      <c r="B897" s="18" t="s">
        <v>2835</v>
      </c>
    </row>
    <row r="898" spans="1:2" x14ac:dyDescent="0.2">
      <c r="A898" s="18" t="s">
        <v>1266</v>
      </c>
      <c r="B898" s="18" t="s">
        <v>2831</v>
      </c>
    </row>
    <row r="899" spans="1:2" x14ac:dyDescent="0.2">
      <c r="A899" s="18" t="s">
        <v>1267</v>
      </c>
      <c r="B899" s="18" t="s">
        <v>2838</v>
      </c>
    </row>
    <row r="900" spans="1:2" x14ac:dyDescent="0.2">
      <c r="A900" s="18" t="s">
        <v>1268</v>
      </c>
      <c r="B900" s="18" t="s">
        <v>2840</v>
      </c>
    </row>
    <row r="901" spans="1:2" x14ac:dyDescent="0.2">
      <c r="A901" s="18" t="s">
        <v>1269</v>
      </c>
      <c r="B901" s="18" t="s">
        <v>2832</v>
      </c>
    </row>
    <row r="902" spans="1:2" x14ac:dyDescent="0.2">
      <c r="A902" s="18" t="s">
        <v>1270</v>
      </c>
      <c r="B902" s="18" t="s">
        <v>2841</v>
      </c>
    </row>
    <row r="903" spans="1:2" x14ac:dyDescent="0.2">
      <c r="A903" s="18" t="s">
        <v>1271</v>
      </c>
      <c r="B903" s="18" t="s">
        <v>2829</v>
      </c>
    </row>
    <row r="904" spans="1:2" x14ac:dyDescent="0.2">
      <c r="A904" s="18" t="s">
        <v>1272</v>
      </c>
      <c r="B904" s="18" t="s">
        <v>2828</v>
      </c>
    </row>
    <row r="905" spans="1:2" x14ac:dyDescent="0.2">
      <c r="A905" s="18" t="s">
        <v>1273</v>
      </c>
      <c r="B905" s="18" t="s">
        <v>2839</v>
      </c>
    </row>
    <row r="906" spans="1:2" x14ac:dyDescent="0.2">
      <c r="A906" s="18" t="s">
        <v>1274</v>
      </c>
      <c r="B906" s="18" t="s">
        <v>2834</v>
      </c>
    </row>
    <row r="907" spans="1:2" x14ac:dyDescent="0.2">
      <c r="A907" s="18" t="s">
        <v>1275</v>
      </c>
      <c r="B907" s="18" t="s">
        <v>2833</v>
      </c>
    </row>
    <row r="908" spans="1:2" x14ac:dyDescent="0.2">
      <c r="A908" s="18" t="s">
        <v>1276</v>
      </c>
      <c r="B908" s="18" t="s">
        <v>2837</v>
      </c>
    </row>
    <row r="909" spans="1:2" x14ac:dyDescent="0.2">
      <c r="A909" s="18" t="s">
        <v>1277</v>
      </c>
      <c r="B909" s="18" t="s">
        <v>2842</v>
      </c>
    </row>
    <row r="910" spans="1:2" x14ac:dyDescent="0.2">
      <c r="A910" s="18" t="s">
        <v>1278</v>
      </c>
      <c r="B910" s="18" t="s">
        <v>3523</v>
      </c>
    </row>
    <row r="911" spans="1:2" x14ac:dyDescent="0.2">
      <c r="A911" s="18" t="s">
        <v>1279</v>
      </c>
      <c r="B911" s="18" t="s">
        <v>3540</v>
      </c>
    </row>
    <row r="912" spans="1:2" x14ac:dyDescent="0.2">
      <c r="A912" s="18" t="s">
        <v>1280</v>
      </c>
      <c r="B912" s="18" t="s">
        <v>3541</v>
      </c>
    </row>
    <row r="913" spans="1:2" x14ac:dyDescent="0.2">
      <c r="A913" s="18" t="s">
        <v>1281</v>
      </c>
      <c r="B913" s="18" t="s">
        <v>3587</v>
      </c>
    </row>
    <row r="914" spans="1:2" x14ac:dyDescent="0.2">
      <c r="A914" s="18" t="s">
        <v>1282</v>
      </c>
      <c r="B914" s="18" t="s">
        <v>3524</v>
      </c>
    </row>
    <row r="915" spans="1:2" x14ac:dyDescent="0.2">
      <c r="A915" s="18" t="s">
        <v>1283</v>
      </c>
      <c r="B915" s="18" t="s">
        <v>3405</v>
      </c>
    </row>
    <row r="916" spans="1:2" x14ac:dyDescent="0.2">
      <c r="A916" s="18" t="s">
        <v>1284</v>
      </c>
      <c r="B916" s="18" t="s">
        <v>2822</v>
      </c>
    </row>
    <row r="917" spans="1:2" x14ac:dyDescent="0.2">
      <c r="A917" s="18" t="s">
        <v>1285</v>
      </c>
      <c r="B917" s="18" t="s">
        <v>3570</v>
      </c>
    </row>
    <row r="918" spans="1:2" x14ac:dyDescent="0.2">
      <c r="A918" s="18" t="s">
        <v>1286</v>
      </c>
      <c r="B918" s="18" t="s">
        <v>3401</v>
      </c>
    </row>
    <row r="919" spans="1:2" x14ac:dyDescent="0.2">
      <c r="A919" s="18" t="s">
        <v>1287</v>
      </c>
      <c r="B919" s="18" t="s">
        <v>3554</v>
      </c>
    </row>
    <row r="920" spans="1:2" x14ac:dyDescent="0.2">
      <c r="A920" s="18" t="s">
        <v>1288</v>
      </c>
      <c r="B920" s="18" t="s">
        <v>3539</v>
      </c>
    </row>
    <row r="921" spans="1:2" x14ac:dyDescent="0.2">
      <c r="A921" s="18" t="s">
        <v>1289</v>
      </c>
      <c r="B921" s="18" t="s">
        <v>3614</v>
      </c>
    </row>
    <row r="922" spans="1:2" x14ac:dyDescent="0.2">
      <c r="A922" s="18" t="s">
        <v>1290</v>
      </c>
      <c r="B922" s="18" t="s">
        <v>3605</v>
      </c>
    </row>
    <row r="923" spans="1:2" x14ac:dyDescent="0.2">
      <c r="A923" s="18" t="s">
        <v>1291</v>
      </c>
      <c r="B923" s="18" t="s">
        <v>3637</v>
      </c>
    </row>
    <row r="924" spans="1:2" x14ac:dyDescent="0.2">
      <c r="A924" s="18" t="s">
        <v>1292</v>
      </c>
      <c r="B924" s="18" t="s">
        <v>3522</v>
      </c>
    </row>
    <row r="925" spans="1:2" x14ac:dyDescent="0.2">
      <c r="A925" s="18" t="s">
        <v>1293</v>
      </c>
      <c r="B925" s="18" t="s">
        <v>3629</v>
      </c>
    </row>
    <row r="926" spans="1:2" x14ac:dyDescent="0.2">
      <c r="A926" s="18" t="s">
        <v>1294</v>
      </c>
      <c r="B926" s="18" t="s">
        <v>3638</v>
      </c>
    </row>
    <row r="927" spans="1:2" x14ac:dyDescent="0.2">
      <c r="A927" s="18" t="s">
        <v>1295</v>
      </c>
      <c r="B927" s="18" t="s">
        <v>3639</v>
      </c>
    </row>
    <row r="928" spans="1:2" x14ac:dyDescent="0.2">
      <c r="A928" s="18" t="s">
        <v>1296</v>
      </c>
      <c r="B928" s="18" t="s">
        <v>3573</v>
      </c>
    </row>
    <row r="929" spans="1:2" x14ac:dyDescent="0.2">
      <c r="A929" s="18" t="s">
        <v>1297</v>
      </c>
      <c r="B929" s="18" t="s">
        <v>3361</v>
      </c>
    </row>
    <row r="930" spans="1:2" x14ac:dyDescent="0.2">
      <c r="A930" s="18" t="s">
        <v>1298</v>
      </c>
      <c r="B930" s="18" t="s">
        <v>3337</v>
      </c>
    </row>
    <row r="931" spans="1:2" x14ac:dyDescent="0.2">
      <c r="A931" s="18" t="s">
        <v>1299</v>
      </c>
      <c r="B931" s="18" t="s">
        <v>3610</v>
      </c>
    </row>
    <row r="932" spans="1:2" x14ac:dyDescent="0.2">
      <c r="A932" s="18" t="s">
        <v>1300</v>
      </c>
      <c r="B932" s="18" t="s">
        <v>3535</v>
      </c>
    </row>
    <row r="933" spans="1:2" x14ac:dyDescent="0.2">
      <c r="A933" s="18" t="s">
        <v>1301</v>
      </c>
      <c r="B933" s="18" t="s">
        <v>3612</v>
      </c>
    </row>
    <row r="934" spans="1:2" x14ac:dyDescent="0.2">
      <c r="A934" s="18" t="s">
        <v>1302</v>
      </c>
      <c r="B934" s="18" t="s">
        <v>3618</v>
      </c>
    </row>
    <row r="935" spans="1:2" x14ac:dyDescent="0.2">
      <c r="A935" s="18" t="s">
        <v>1303</v>
      </c>
      <c r="B935" s="18" t="s">
        <v>3607</v>
      </c>
    </row>
    <row r="936" spans="1:2" x14ac:dyDescent="0.2">
      <c r="A936" s="18" t="s">
        <v>1304</v>
      </c>
      <c r="B936" s="18" t="s">
        <v>3597</v>
      </c>
    </row>
    <row r="937" spans="1:2" x14ac:dyDescent="0.2">
      <c r="A937" s="18" t="s">
        <v>1305</v>
      </c>
      <c r="B937" s="18" t="s">
        <v>3586</v>
      </c>
    </row>
    <row r="938" spans="1:2" x14ac:dyDescent="0.2">
      <c r="A938" s="18" t="s">
        <v>1306</v>
      </c>
      <c r="B938" s="18" t="s">
        <v>3230</v>
      </c>
    </row>
    <row r="939" spans="1:2" x14ac:dyDescent="0.2">
      <c r="A939" s="18" t="s">
        <v>1307</v>
      </c>
      <c r="B939" s="18" t="s">
        <v>3484</v>
      </c>
    </row>
    <row r="940" spans="1:2" x14ac:dyDescent="0.2">
      <c r="A940" s="18" t="s">
        <v>1308</v>
      </c>
      <c r="B940" s="18" t="s">
        <v>3558</v>
      </c>
    </row>
    <row r="941" spans="1:2" x14ac:dyDescent="0.2">
      <c r="A941" s="18" t="s">
        <v>1309</v>
      </c>
      <c r="B941" s="18" t="s">
        <v>3362</v>
      </c>
    </row>
    <row r="942" spans="1:2" x14ac:dyDescent="0.2">
      <c r="A942" s="18" t="s">
        <v>1310</v>
      </c>
      <c r="B942" s="18" t="s">
        <v>3630</v>
      </c>
    </row>
    <row r="943" spans="1:2" x14ac:dyDescent="0.2">
      <c r="A943" s="18" t="s">
        <v>1311</v>
      </c>
      <c r="B943" s="18" t="s">
        <v>3571</v>
      </c>
    </row>
    <row r="944" spans="1:2" x14ac:dyDescent="0.2">
      <c r="A944" s="18" t="s">
        <v>1312</v>
      </c>
      <c r="B944" s="18" t="s">
        <v>3574</v>
      </c>
    </row>
    <row r="945" spans="1:2" x14ac:dyDescent="0.2">
      <c r="A945" s="18" t="s">
        <v>1313</v>
      </c>
      <c r="B945" s="18" t="s">
        <v>3572</v>
      </c>
    </row>
    <row r="946" spans="1:2" x14ac:dyDescent="0.2">
      <c r="A946" s="18" t="s">
        <v>1314</v>
      </c>
      <c r="B946" s="18" t="s">
        <v>3518</v>
      </c>
    </row>
    <row r="947" spans="1:2" x14ac:dyDescent="0.2">
      <c r="A947" s="18" t="s">
        <v>1315</v>
      </c>
      <c r="B947" s="18" t="s">
        <v>3371</v>
      </c>
    </row>
    <row r="948" spans="1:2" x14ac:dyDescent="0.2">
      <c r="A948" s="18" t="s">
        <v>1316</v>
      </c>
      <c r="B948" s="18" t="s">
        <v>3367</v>
      </c>
    </row>
    <row r="949" spans="1:2" x14ac:dyDescent="0.2">
      <c r="A949" s="18" t="s">
        <v>1317</v>
      </c>
      <c r="B949" s="18" t="s">
        <v>2608</v>
      </c>
    </row>
    <row r="950" spans="1:2" x14ac:dyDescent="0.2">
      <c r="A950" s="18" t="s">
        <v>1318</v>
      </c>
      <c r="B950" s="18" t="s">
        <v>3598</v>
      </c>
    </row>
    <row r="951" spans="1:2" x14ac:dyDescent="0.2">
      <c r="A951" s="18" t="s">
        <v>1319</v>
      </c>
      <c r="B951" s="18" t="s">
        <v>3599</v>
      </c>
    </row>
    <row r="952" spans="1:2" x14ac:dyDescent="0.2">
      <c r="A952" s="18" t="s">
        <v>1320</v>
      </c>
      <c r="B952" s="18" t="s">
        <v>3648</v>
      </c>
    </row>
    <row r="953" spans="1:2" x14ac:dyDescent="0.2">
      <c r="A953" s="18" t="s">
        <v>1321</v>
      </c>
      <c r="B953" s="18" t="s">
        <v>3563</v>
      </c>
    </row>
    <row r="954" spans="1:2" x14ac:dyDescent="0.2">
      <c r="A954" s="18" t="s">
        <v>1322</v>
      </c>
      <c r="B954" s="18" t="s">
        <v>3617</v>
      </c>
    </row>
    <row r="955" spans="1:2" x14ac:dyDescent="0.2">
      <c r="A955" s="18" t="s">
        <v>1323</v>
      </c>
      <c r="B955" s="18" t="s">
        <v>3516</v>
      </c>
    </row>
    <row r="956" spans="1:2" x14ac:dyDescent="0.2">
      <c r="A956" s="18" t="s">
        <v>1324</v>
      </c>
      <c r="B956" s="18" t="s">
        <v>3515</v>
      </c>
    </row>
    <row r="957" spans="1:2" x14ac:dyDescent="0.2">
      <c r="A957" s="18" t="s">
        <v>1325</v>
      </c>
      <c r="B957" s="18" t="s">
        <v>3402</v>
      </c>
    </row>
    <row r="958" spans="1:2" x14ac:dyDescent="0.2">
      <c r="A958" s="18" t="s">
        <v>1326</v>
      </c>
      <c r="B958" s="18" t="s">
        <v>3626</v>
      </c>
    </row>
    <row r="959" spans="1:2" x14ac:dyDescent="0.2">
      <c r="A959" s="18" t="s">
        <v>1327</v>
      </c>
      <c r="B959" s="18" t="s">
        <v>3602</v>
      </c>
    </row>
    <row r="960" spans="1:2" x14ac:dyDescent="0.2">
      <c r="A960" s="18" t="s">
        <v>1328</v>
      </c>
      <c r="B960" s="18" t="s">
        <v>3588</v>
      </c>
    </row>
    <row r="961" spans="1:2" x14ac:dyDescent="0.2">
      <c r="A961" s="18" t="s">
        <v>1329</v>
      </c>
      <c r="B961" s="18" t="s">
        <v>3595</v>
      </c>
    </row>
    <row r="962" spans="1:2" x14ac:dyDescent="0.2">
      <c r="A962" s="18" t="s">
        <v>1330</v>
      </c>
      <c r="B962" s="18" t="s">
        <v>3594</v>
      </c>
    </row>
    <row r="963" spans="1:2" x14ac:dyDescent="0.2">
      <c r="A963" s="18" t="s">
        <v>1331</v>
      </c>
      <c r="B963" s="18" t="s">
        <v>3480</v>
      </c>
    </row>
    <row r="964" spans="1:2" x14ac:dyDescent="0.2">
      <c r="A964" s="18" t="s">
        <v>1332</v>
      </c>
      <c r="B964" s="18" t="s">
        <v>3403</v>
      </c>
    </row>
    <row r="965" spans="1:2" x14ac:dyDescent="0.2">
      <c r="A965" s="18" t="s">
        <v>1333</v>
      </c>
      <c r="B965" s="18" t="s">
        <v>3483</v>
      </c>
    </row>
    <row r="966" spans="1:2" x14ac:dyDescent="0.2">
      <c r="A966" s="18" t="s">
        <v>1334</v>
      </c>
      <c r="B966" s="18" t="s">
        <v>3621</v>
      </c>
    </row>
    <row r="967" spans="1:2" x14ac:dyDescent="0.2">
      <c r="A967" s="18" t="s">
        <v>1335</v>
      </c>
      <c r="B967" s="18" t="s">
        <v>3046</v>
      </c>
    </row>
    <row r="968" spans="1:2" x14ac:dyDescent="0.2">
      <c r="A968" s="18" t="s">
        <v>1336</v>
      </c>
      <c r="B968" s="18" t="s">
        <v>3601</v>
      </c>
    </row>
    <row r="969" spans="1:2" x14ac:dyDescent="0.2">
      <c r="A969" s="18" t="s">
        <v>1337</v>
      </c>
      <c r="B969" s="18" t="s">
        <v>3600</v>
      </c>
    </row>
    <row r="970" spans="1:2" x14ac:dyDescent="0.2">
      <c r="A970" s="18" t="s">
        <v>1338</v>
      </c>
      <c r="B970" s="18" t="s">
        <v>3647</v>
      </c>
    </row>
    <row r="971" spans="1:2" x14ac:dyDescent="0.2">
      <c r="A971" s="18" t="s">
        <v>1339</v>
      </c>
      <c r="B971" s="18" t="s">
        <v>3631</v>
      </c>
    </row>
    <row r="972" spans="1:2" x14ac:dyDescent="0.2">
      <c r="A972" s="18" t="s">
        <v>1340</v>
      </c>
      <c r="B972" s="18" t="s">
        <v>3585</v>
      </c>
    </row>
    <row r="973" spans="1:2" x14ac:dyDescent="0.2">
      <c r="A973" s="18" t="s">
        <v>1341</v>
      </c>
      <c r="B973" s="18" t="s">
        <v>3043</v>
      </c>
    </row>
    <row r="974" spans="1:2" x14ac:dyDescent="0.2">
      <c r="A974" s="18" t="s">
        <v>1342</v>
      </c>
      <c r="B974" s="18" t="s">
        <v>3514</v>
      </c>
    </row>
    <row r="975" spans="1:2" x14ac:dyDescent="0.2">
      <c r="A975" s="18" t="s">
        <v>1343</v>
      </c>
      <c r="B975" s="18" t="s">
        <v>3404</v>
      </c>
    </row>
    <row r="976" spans="1:2" x14ac:dyDescent="0.2">
      <c r="A976" s="18" t="s">
        <v>1344</v>
      </c>
      <c r="B976" s="18" t="s">
        <v>3555</v>
      </c>
    </row>
    <row r="977" spans="1:2" x14ac:dyDescent="0.2">
      <c r="A977" s="18" t="s">
        <v>1345</v>
      </c>
      <c r="B977" s="18" t="s">
        <v>3561</v>
      </c>
    </row>
    <row r="978" spans="1:2" x14ac:dyDescent="0.2">
      <c r="A978" s="18" t="s">
        <v>1346</v>
      </c>
      <c r="B978" s="18" t="s">
        <v>3624</v>
      </c>
    </row>
    <row r="979" spans="1:2" x14ac:dyDescent="0.2">
      <c r="A979" s="18" t="s">
        <v>1347</v>
      </c>
      <c r="B979" s="18" t="s">
        <v>3557</v>
      </c>
    </row>
    <row r="980" spans="1:2" x14ac:dyDescent="0.2">
      <c r="A980" s="18" t="s">
        <v>1348</v>
      </c>
      <c r="B980" s="18" t="s">
        <v>3513</v>
      </c>
    </row>
    <row r="981" spans="1:2" x14ac:dyDescent="0.2">
      <c r="A981" s="18" t="s">
        <v>1349</v>
      </c>
      <c r="B981" s="18" t="s">
        <v>3512</v>
      </c>
    </row>
    <row r="982" spans="1:2" x14ac:dyDescent="0.2">
      <c r="A982" s="18" t="s">
        <v>1350</v>
      </c>
      <c r="B982" s="18" t="s">
        <v>3542</v>
      </c>
    </row>
    <row r="983" spans="1:2" x14ac:dyDescent="0.2">
      <c r="A983" s="18" t="s">
        <v>1351</v>
      </c>
      <c r="B983" s="18" t="s">
        <v>3532</v>
      </c>
    </row>
    <row r="984" spans="1:2" x14ac:dyDescent="0.2">
      <c r="A984" s="18" t="s">
        <v>1352</v>
      </c>
      <c r="B984" s="18" t="s">
        <v>3534</v>
      </c>
    </row>
    <row r="985" spans="1:2" x14ac:dyDescent="0.2">
      <c r="A985" s="18" t="s">
        <v>1353</v>
      </c>
      <c r="B985" s="18" t="s">
        <v>3646</v>
      </c>
    </row>
    <row r="986" spans="1:2" x14ac:dyDescent="0.2">
      <c r="A986" s="18" t="s">
        <v>1354</v>
      </c>
      <c r="B986" s="18" t="s">
        <v>3363</v>
      </c>
    </row>
    <row r="987" spans="1:2" x14ac:dyDescent="0.2">
      <c r="A987" s="18" t="s">
        <v>1355</v>
      </c>
      <c r="B987" s="18" t="s">
        <v>3596</v>
      </c>
    </row>
    <row r="988" spans="1:2" x14ac:dyDescent="0.2">
      <c r="A988" s="18" t="s">
        <v>1356</v>
      </c>
      <c r="B988" s="18" t="s">
        <v>3549</v>
      </c>
    </row>
    <row r="989" spans="1:2" x14ac:dyDescent="0.2">
      <c r="A989" s="18" t="s">
        <v>1357</v>
      </c>
      <c r="B989" s="18" t="s">
        <v>3619</v>
      </c>
    </row>
    <row r="990" spans="1:2" x14ac:dyDescent="0.2">
      <c r="A990" s="18" t="s">
        <v>1358</v>
      </c>
      <c r="B990" s="18" t="s">
        <v>3562</v>
      </c>
    </row>
    <row r="991" spans="1:2" x14ac:dyDescent="0.2">
      <c r="A991" s="18" t="s">
        <v>1359</v>
      </c>
      <c r="B991" s="18" t="s">
        <v>3550</v>
      </c>
    </row>
    <row r="992" spans="1:2" x14ac:dyDescent="0.2">
      <c r="A992" s="18" t="s">
        <v>1360</v>
      </c>
      <c r="B992" s="18" t="s">
        <v>3632</v>
      </c>
    </row>
    <row r="993" spans="1:2" x14ac:dyDescent="0.2">
      <c r="A993" s="18" t="s">
        <v>1361</v>
      </c>
      <c r="B993" s="18" t="s">
        <v>3589</v>
      </c>
    </row>
    <row r="994" spans="1:2" x14ac:dyDescent="0.2">
      <c r="A994" s="18" t="s">
        <v>1362</v>
      </c>
      <c r="B994" s="18" t="s">
        <v>3485</v>
      </c>
    </row>
    <row r="995" spans="1:2" x14ac:dyDescent="0.2">
      <c r="A995" s="18" t="s">
        <v>1363</v>
      </c>
      <c r="B995" s="18" t="s">
        <v>3045</v>
      </c>
    </row>
    <row r="996" spans="1:2" x14ac:dyDescent="0.2">
      <c r="A996" s="18" t="s">
        <v>1364</v>
      </c>
      <c r="B996" s="18" t="s">
        <v>3543</v>
      </c>
    </row>
    <row r="997" spans="1:2" x14ac:dyDescent="0.2">
      <c r="A997" s="18" t="s">
        <v>1365</v>
      </c>
      <c r="B997" s="18" t="s">
        <v>3544</v>
      </c>
    </row>
    <row r="998" spans="1:2" x14ac:dyDescent="0.2">
      <c r="A998" s="18" t="s">
        <v>1366</v>
      </c>
      <c r="B998" s="18" t="s">
        <v>3545</v>
      </c>
    </row>
    <row r="999" spans="1:2" x14ac:dyDescent="0.2">
      <c r="A999" s="18" t="s">
        <v>1367</v>
      </c>
      <c r="B999" s="18" t="s">
        <v>3546</v>
      </c>
    </row>
    <row r="1000" spans="1:2" x14ac:dyDescent="0.2">
      <c r="A1000" s="18" t="s">
        <v>1368</v>
      </c>
      <c r="B1000" s="18" t="s">
        <v>3547</v>
      </c>
    </row>
    <row r="1001" spans="1:2" x14ac:dyDescent="0.2">
      <c r="A1001" s="18" t="s">
        <v>1369</v>
      </c>
      <c r="B1001" s="18" t="s">
        <v>3609</v>
      </c>
    </row>
    <row r="1002" spans="1:2" x14ac:dyDescent="0.2">
      <c r="A1002" s="18" t="s">
        <v>1370</v>
      </c>
      <c r="B1002" s="18" t="s">
        <v>2539</v>
      </c>
    </row>
    <row r="1003" spans="1:2" x14ac:dyDescent="0.2">
      <c r="A1003" s="18" t="s">
        <v>1371</v>
      </c>
      <c r="B1003" s="18" t="s">
        <v>3504</v>
      </c>
    </row>
    <row r="1004" spans="1:2" x14ac:dyDescent="0.2">
      <c r="A1004" s="18" t="s">
        <v>1372</v>
      </c>
      <c r="B1004" s="18" t="s">
        <v>3393</v>
      </c>
    </row>
    <row r="1005" spans="1:2" x14ac:dyDescent="0.2">
      <c r="A1005" s="18" t="s">
        <v>1373</v>
      </c>
      <c r="B1005" s="18" t="s">
        <v>3511</v>
      </c>
    </row>
    <row r="1006" spans="1:2" x14ac:dyDescent="0.2">
      <c r="A1006" s="18" t="s">
        <v>1374</v>
      </c>
      <c r="B1006" s="18" t="s">
        <v>3568</v>
      </c>
    </row>
    <row r="1007" spans="1:2" x14ac:dyDescent="0.2">
      <c r="A1007" s="18" t="s">
        <v>1375</v>
      </c>
      <c r="B1007" s="18" t="s">
        <v>3569</v>
      </c>
    </row>
    <row r="1008" spans="1:2" x14ac:dyDescent="0.2">
      <c r="A1008" s="18" t="s">
        <v>1376</v>
      </c>
      <c r="B1008" s="18" t="s">
        <v>3510</v>
      </c>
    </row>
    <row r="1009" spans="1:2" x14ac:dyDescent="0.2">
      <c r="A1009" s="18" t="s">
        <v>1377</v>
      </c>
      <c r="B1009" s="18" t="s">
        <v>3622</v>
      </c>
    </row>
    <row r="1010" spans="1:2" x14ac:dyDescent="0.2">
      <c r="A1010" s="18" t="s">
        <v>1378</v>
      </c>
      <c r="B1010" s="18" t="s">
        <v>3509</v>
      </c>
    </row>
    <row r="1011" spans="1:2" x14ac:dyDescent="0.2">
      <c r="A1011" s="18" t="s">
        <v>1379</v>
      </c>
      <c r="B1011" s="18" t="s">
        <v>3406</v>
      </c>
    </row>
    <row r="1012" spans="1:2" x14ac:dyDescent="0.2">
      <c r="A1012" s="18" t="s">
        <v>1380</v>
      </c>
      <c r="B1012" s="18" t="s">
        <v>3590</v>
      </c>
    </row>
    <row r="1013" spans="1:2" x14ac:dyDescent="0.2">
      <c r="A1013" s="18" t="s">
        <v>1381</v>
      </c>
      <c r="B1013" s="18" t="s">
        <v>3633</v>
      </c>
    </row>
    <row r="1014" spans="1:2" x14ac:dyDescent="0.2">
      <c r="A1014" s="18" t="s">
        <v>1382</v>
      </c>
      <c r="B1014" s="18" t="s">
        <v>3604</v>
      </c>
    </row>
    <row r="1015" spans="1:2" x14ac:dyDescent="0.2">
      <c r="A1015" s="18" t="s">
        <v>1383</v>
      </c>
      <c r="B1015" s="18" t="s">
        <v>3486</v>
      </c>
    </row>
    <row r="1016" spans="1:2" x14ac:dyDescent="0.2">
      <c r="A1016" s="18" t="s">
        <v>1384</v>
      </c>
      <c r="B1016" s="18" t="s">
        <v>3044</v>
      </c>
    </row>
    <row r="1017" spans="1:2" x14ac:dyDescent="0.2">
      <c r="A1017" s="18" t="s">
        <v>1385</v>
      </c>
      <c r="B1017" s="18" t="s">
        <v>3606</v>
      </c>
    </row>
    <row r="1018" spans="1:2" x14ac:dyDescent="0.2">
      <c r="A1018" s="18" t="s">
        <v>1386</v>
      </c>
      <c r="B1018" s="18" t="s">
        <v>3634</v>
      </c>
    </row>
    <row r="1019" spans="1:2" x14ac:dyDescent="0.2">
      <c r="A1019" s="18" t="s">
        <v>1387</v>
      </c>
      <c r="B1019" s="18" t="s">
        <v>3593</v>
      </c>
    </row>
    <row r="1020" spans="1:2" x14ac:dyDescent="0.2">
      <c r="A1020" s="18" t="s">
        <v>1388</v>
      </c>
      <c r="B1020" s="18" t="s">
        <v>3560</v>
      </c>
    </row>
    <row r="1021" spans="1:2" x14ac:dyDescent="0.2">
      <c r="A1021" s="18" t="s">
        <v>1389</v>
      </c>
      <c r="B1021" s="18" t="s">
        <v>3047</v>
      </c>
    </row>
    <row r="1022" spans="1:2" x14ac:dyDescent="0.2">
      <c r="A1022" s="18" t="s">
        <v>1390</v>
      </c>
      <c r="B1022" s="18" t="s">
        <v>3603</v>
      </c>
    </row>
    <row r="1023" spans="1:2" x14ac:dyDescent="0.2">
      <c r="A1023" s="18" t="s">
        <v>1391</v>
      </c>
      <c r="B1023" s="18" t="s">
        <v>3508</v>
      </c>
    </row>
    <row r="1024" spans="1:2" x14ac:dyDescent="0.2">
      <c r="A1024" s="18" t="s">
        <v>1392</v>
      </c>
      <c r="B1024" s="18" t="s">
        <v>3394</v>
      </c>
    </row>
    <row r="1025" spans="1:2" x14ac:dyDescent="0.2">
      <c r="A1025" s="18" t="s">
        <v>1393</v>
      </c>
      <c r="B1025" s="18" t="s">
        <v>3507</v>
      </c>
    </row>
    <row r="1026" spans="1:2" x14ac:dyDescent="0.2">
      <c r="A1026" s="18" t="s">
        <v>1394</v>
      </c>
      <c r="B1026" s="18" t="s">
        <v>3584</v>
      </c>
    </row>
    <row r="1027" spans="1:2" x14ac:dyDescent="0.2">
      <c r="A1027" s="18" t="s">
        <v>1395</v>
      </c>
      <c r="B1027" s="18" t="s">
        <v>3578</v>
      </c>
    </row>
    <row r="1028" spans="1:2" x14ac:dyDescent="0.2">
      <c r="A1028" s="18" t="s">
        <v>1396</v>
      </c>
      <c r="B1028" s="18" t="s">
        <v>3559</v>
      </c>
    </row>
    <row r="1029" spans="1:2" x14ac:dyDescent="0.2">
      <c r="A1029" s="18" t="s">
        <v>1397</v>
      </c>
      <c r="B1029" s="18" t="s">
        <v>3556</v>
      </c>
    </row>
    <row r="1030" spans="1:2" x14ac:dyDescent="0.2">
      <c r="A1030" s="18" t="s">
        <v>1398</v>
      </c>
      <c r="B1030" s="18" t="s">
        <v>3506</v>
      </c>
    </row>
    <row r="1031" spans="1:2" x14ac:dyDescent="0.2">
      <c r="A1031" s="18" t="s">
        <v>1399</v>
      </c>
      <c r="B1031" s="18" t="s">
        <v>3575</v>
      </c>
    </row>
    <row r="1032" spans="1:2" x14ac:dyDescent="0.2">
      <c r="A1032" s="18" t="s">
        <v>1400</v>
      </c>
      <c r="B1032" s="18" t="s">
        <v>3616</v>
      </c>
    </row>
    <row r="1033" spans="1:2" x14ac:dyDescent="0.2">
      <c r="A1033" s="18" t="s">
        <v>1401</v>
      </c>
      <c r="B1033" s="18" t="s">
        <v>3623</v>
      </c>
    </row>
    <row r="1034" spans="1:2" x14ac:dyDescent="0.2">
      <c r="A1034" s="18" t="s">
        <v>1402</v>
      </c>
      <c r="B1034" s="18" t="s">
        <v>3481</v>
      </c>
    </row>
    <row r="1035" spans="1:2" x14ac:dyDescent="0.2">
      <c r="A1035" s="18" t="s">
        <v>1403</v>
      </c>
      <c r="B1035" s="18" t="s">
        <v>3635</v>
      </c>
    </row>
    <row r="1036" spans="1:2" x14ac:dyDescent="0.2">
      <c r="A1036" s="18" t="s">
        <v>1404</v>
      </c>
      <c r="B1036" s="18" t="s">
        <v>3649</v>
      </c>
    </row>
    <row r="1037" spans="1:2" x14ac:dyDescent="0.2">
      <c r="A1037" s="18" t="s">
        <v>1405</v>
      </c>
      <c r="B1037" s="18" t="s">
        <v>3521</v>
      </c>
    </row>
    <row r="1038" spans="1:2" x14ac:dyDescent="0.2">
      <c r="A1038" s="18" t="s">
        <v>1406</v>
      </c>
      <c r="B1038" s="18" t="s">
        <v>3564</v>
      </c>
    </row>
    <row r="1039" spans="1:2" x14ac:dyDescent="0.2">
      <c r="A1039" s="18" t="s">
        <v>1407</v>
      </c>
      <c r="B1039" s="18" t="s">
        <v>3398</v>
      </c>
    </row>
    <row r="1040" spans="1:2" x14ac:dyDescent="0.2">
      <c r="A1040" s="18" t="s">
        <v>1408</v>
      </c>
      <c r="B1040" s="18" t="s">
        <v>3396</v>
      </c>
    </row>
    <row r="1041" spans="1:2" x14ac:dyDescent="0.2">
      <c r="A1041" s="18" t="s">
        <v>1409</v>
      </c>
      <c r="B1041" s="18" t="s">
        <v>3553</v>
      </c>
    </row>
    <row r="1042" spans="1:2" x14ac:dyDescent="0.2">
      <c r="A1042" s="18" t="s">
        <v>1410</v>
      </c>
      <c r="B1042" s="18" t="s">
        <v>3391</v>
      </c>
    </row>
    <row r="1043" spans="1:2" x14ac:dyDescent="0.2">
      <c r="A1043" s="18" t="s">
        <v>1411</v>
      </c>
      <c r="B1043" s="18" t="s">
        <v>3364</v>
      </c>
    </row>
    <row r="1044" spans="1:2" x14ac:dyDescent="0.2">
      <c r="A1044" s="18" t="s">
        <v>1412</v>
      </c>
      <c r="B1044" s="18" t="s">
        <v>3372</v>
      </c>
    </row>
    <row r="1045" spans="1:2" x14ac:dyDescent="0.2">
      <c r="A1045" s="18" t="s">
        <v>1413</v>
      </c>
      <c r="B1045" s="18" t="s">
        <v>3636</v>
      </c>
    </row>
    <row r="1046" spans="1:2" x14ac:dyDescent="0.2">
      <c r="A1046" s="18" t="s">
        <v>1414</v>
      </c>
      <c r="B1046" s="18" t="s">
        <v>3395</v>
      </c>
    </row>
    <row r="1047" spans="1:2" x14ac:dyDescent="0.2">
      <c r="A1047" s="18" t="s">
        <v>1415</v>
      </c>
      <c r="B1047" s="18" t="s">
        <v>3479</v>
      </c>
    </row>
    <row r="1048" spans="1:2" x14ac:dyDescent="0.2">
      <c r="A1048" s="18" t="s">
        <v>1416</v>
      </c>
      <c r="B1048" s="18" t="s">
        <v>3482</v>
      </c>
    </row>
    <row r="1049" spans="1:2" x14ac:dyDescent="0.2">
      <c r="A1049" s="18" t="s">
        <v>1417</v>
      </c>
      <c r="B1049" s="18" t="s">
        <v>3613</v>
      </c>
    </row>
    <row r="1050" spans="1:2" x14ac:dyDescent="0.2">
      <c r="A1050" s="18" t="s">
        <v>1418</v>
      </c>
      <c r="B1050" s="18" t="s">
        <v>3551</v>
      </c>
    </row>
    <row r="1051" spans="1:2" x14ac:dyDescent="0.2">
      <c r="A1051" s="18" t="s">
        <v>1419</v>
      </c>
      <c r="B1051" s="18" t="s">
        <v>3392</v>
      </c>
    </row>
    <row r="1052" spans="1:2" x14ac:dyDescent="0.2">
      <c r="A1052" s="18" t="s">
        <v>1420</v>
      </c>
      <c r="B1052" s="18" t="s">
        <v>3048</v>
      </c>
    </row>
    <row r="1053" spans="1:2" x14ac:dyDescent="0.2">
      <c r="A1053" s="18" t="s">
        <v>1421</v>
      </c>
      <c r="B1053" s="18" t="s">
        <v>3615</v>
      </c>
    </row>
    <row r="1054" spans="1:2" x14ac:dyDescent="0.2">
      <c r="A1054" s="18" t="s">
        <v>1422</v>
      </c>
      <c r="B1054" s="18" t="s">
        <v>3611</v>
      </c>
    </row>
    <row r="1055" spans="1:2" x14ac:dyDescent="0.2">
      <c r="A1055" s="18" t="s">
        <v>1423</v>
      </c>
      <c r="B1055" s="18" t="s">
        <v>3591</v>
      </c>
    </row>
    <row r="1056" spans="1:2" x14ac:dyDescent="0.2">
      <c r="A1056" s="18" t="s">
        <v>1424</v>
      </c>
      <c r="B1056" s="18" t="s">
        <v>2712</v>
      </c>
    </row>
    <row r="1057" spans="1:2" x14ac:dyDescent="0.2">
      <c r="A1057" s="18" t="s">
        <v>1425</v>
      </c>
      <c r="B1057" s="18" t="s">
        <v>3552</v>
      </c>
    </row>
    <row r="1058" spans="1:2" x14ac:dyDescent="0.2">
      <c r="A1058" s="18" t="s">
        <v>1426</v>
      </c>
      <c r="B1058" s="18" t="s">
        <v>3533</v>
      </c>
    </row>
    <row r="1059" spans="1:2" x14ac:dyDescent="0.2">
      <c r="A1059" s="18" t="s">
        <v>1427</v>
      </c>
      <c r="B1059" s="18" t="s">
        <v>3505</v>
      </c>
    </row>
    <row r="1060" spans="1:2" x14ac:dyDescent="0.2">
      <c r="A1060" s="18" t="s">
        <v>1428</v>
      </c>
      <c r="B1060" s="18" t="s">
        <v>3519</v>
      </c>
    </row>
    <row r="1061" spans="1:2" x14ac:dyDescent="0.2">
      <c r="A1061" s="18" t="s">
        <v>1429</v>
      </c>
      <c r="B1061" s="18" t="s">
        <v>3620</v>
      </c>
    </row>
    <row r="1062" spans="1:2" x14ac:dyDescent="0.2">
      <c r="A1062" s="18" t="s">
        <v>1430</v>
      </c>
      <c r="B1062" s="18" t="s">
        <v>3397</v>
      </c>
    </row>
    <row r="1063" spans="1:2" x14ac:dyDescent="0.2">
      <c r="A1063" s="18" t="s">
        <v>1431</v>
      </c>
      <c r="B1063" s="18" t="s">
        <v>3520</v>
      </c>
    </row>
    <row r="1064" spans="1:2" x14ac:dyDescent="0.2">
      <c r="A1064" s="18" t="s">
        <v>1432</v>
      </c>
      <c r="B1064" s="18" t="s">
        <v>3517</v>
      </c>
    </row>
    <row r="1065" spans="1:2" x14ac:dyDescent="0.2">
      <c r="A1065" s="18" t="s">
        <v>1433</v>
      </c>
      <c r="B1065" s="18" t="s">
        <v>3576</v>
      </c>
    </row>
    <row r="1066" spans="1:2" x14ac:dyDescent="0.2">
      <c r="A1066" s="18" t="s">
        <v>1434</v>
      </c>
      <c r="B1066" s="18" t="s">
        <v>2744</v>
      </c>
    </row>
    <row r="1067" spans="1:2" x14ac:dyDescent="0.2">
      <c r="A1067" s="18" t="s">
        <v>1435</v>
      </c>
      <c r="B1067" s="18" t="s">
        <v>3627</v>
      </c>
    </row>
    <row r="1068" spans="1:2" x14ac:dyDescent="0.2">
      <c r="A1068" s="18" t="s">
        <v>1436</v>
      </c>
      <c r="B1068" s="18" t="s">
        <v>3399</v>
      </c>
    </row>
    <row r="1069" spans="1:2" x14ac:dyDescent="0.2">
      <c r="A1069" s="18" t="s">
        <v>1437</v>
      </c>
      <c r="B1069" s="18" t="s">
        <v>3548</v>
      </c>
    </row>
    <row r="1070" spans="1:2" x14ac:dyDescent="0.2">
      <c r="A1070" s="18" t="s">
        <v>1438</v>
      </c>
      <c r="B1070" s="18" t="s">
        <v>3608</v>
      </c>
    </row>
    <row r="1071" spans="1:2" x14ac:dyDescent="0.2">
      <c r="A1071" s="18" t="s">
        <v>1439</v>
      </c>
      <c r="B1071" s="18" t="s">
        <v>3577</v>
      </c>
    </row>
    <row r="1072" spans="1:2" x14ac:dyDescent="0.2">
      <c r="A1072" s="18" t="s">
        <v>1440</v>
      </c>
      <c r="B1072" s="18" t="s">
        <v>3581</v>
      </c>
    </row>
    <row r="1073" spans="1:2" x14ac:dyDescent="0.2">
      <c r="A1073" s="18" t="s">
        <v>1441</v>
      </c>
      <c r="B1073" s="18" t="s">
        <v>3582</v>
      </c>
    </row>
    <row r="1074" spans="1:2" x14ac:dyDescent="0.2">
      <c r="A1074" s="18" t="s">
        <v>1442</v>
      </c>
      <c r="B1074" s="18" t="s">
        <v>3583</v>
      </c>
    </row>
    <row r="1075" spans="1:2" x14ac:dyDescent="0.2">
      <c r="A1075" s="18" t="s">
        <v>1443</v>
      </c>
      <c r="B1075" s="18" t="s">
        <v>3579</v>
      </c>
    </row>
    <row r="1076" spans="1:2" x14ac:dyDescent="0.2">
      <c r="A1076" s="18" t="s">
        <v>1444</v>
      </c>
      <c r="B1076" s="18" t="s">
        <v>3580</v>
      </c>
    </row>
    <row r="1077" spans="1:2" x14ac:dyDescent="0.2">
      <c r="A1077" s="18" t="s">
        <v>1445</v>
      </c>
      <c r="B1077" s="18" t="s">
        <v>3400</v>
      </c>
    </row>
    <row r="1078" spans="1:2" x14ac:dyDescent="0.2">
      <c r="A1078" s="18" t="s">
        <v>1446</v>
      </c>
      <c r="B1078" s="18" t="s">
        <v>3592</v>
      </c>
    </row>
    <row r="1079" spans="1:2" x14ac:dyDescent="0.2">
      <c r="A1079" s="18" t="s">
        <v>1447</v>
      </c>
      <c r="B1079" s="18" t="s">
        <v>3625</v>
      </c>
    </row>
    <row r="1080" spans="1:2" x14ac:dyDescent="0.2">
      <c r="A1080" s="18" t="s">
        <v>1448</v>
      </c>
      <c r="B1080" s="18" t="s">
        <v>3628</v>
      </c>
    </row>
    <row r="1081" spans="1:2" x14ac:dyDescent="0.2">
      <c r="A1081" s="18" t="s">
        <v>1449</v>
      </c>
      <c r="B1081" s="18" t="s">
        <v>3167</v>
      </c>
    </row>
    <row r="1082" spans="1:2" x14ac:dyDescent="0.2">
      <c r="A1082" s="18" t="s">
        <v>1450</v>
      </c>
      <c r="B1082" s="18" t="s">
        <v>3157</v>
      </c>
    </row>
    <row r="1083" spans="1:2" x14ac:dyDescent="0.2">
      <c r="A1083" s="18" t="s">
        <v>1451</v>
      </c>
      <c r="B1083" s="18" t="s">
        <v>3156</v>
      </c>
    </row>
    <row r="1084" spans="1:2" x14ac:dyDescent="0.2">
      <c r="A1084" s="18" t="s">
        <v>1452</v>
      </c>
      <c r="B1084" s="18" t="s">
        <v>3161</v>
      </c>
    </row>
    <row r="1085" spans="1:2" x14ac:dyDescent="0.2">
      <c r="A1085" s="18" t="s">
        <v>1453</v>
      </c>
      <c r="B1085" s="18" t="s">
        <v>3159</v>
      </c>
    </row>
    <row r="1086" spans="1:2" x14ac:dyDescent="0.2">
      <c r="A1086" s="18" t="s">
        <v>1454</v>
      </c>
      <c r="B1086" s="18" t="s">
        <v>3166</v>
      </c>
    </row>
    <row r="1087" spans="1:2" x14ac:dyDescent="0.2">
      <c r="A1087" s="18" t="s">
        <v>1455</v>
      </c>
      <c r="B1087" s="18" t="s">
        <v>3154</v>
      </c>
    </row>
    <row r="1088" spans="1:2" x14ac:dyDescent="0.2">
      <c r="A1088" s="18" t="s">
        <v>1456</v>
      </c>
      <c r="B1088" s="18" t="s">
        <v>3160</v>
      </c>
    </row>
    <row r="1089" spans="1:2" x14ac:dyDescent="0.2">
      <c r="A1089" s="18" t="s">
        <v>1457</v>
      </c>
      <c r="B1089" s="18" t="s">
        <v>3164</v>
      </c>
    </row>
    <row r="1090" spans="1:2" x14ac:dyDescent="0.2">
      <c r="A1090" s="18" t="s">
        <v>1458</v>
      </c>
      <c r="B1090" s="18" t="s">
        <v>3163</v>
      </c>
    </row>
    <row r="1091" spans="1:2" x14ac:dyDescent="0.2">
      <c r="A1091" s="18" t="s">
        <v>1459</v>
      </c>
      <c r="B1091" s="18" t="s">
        <v>3153</v>
      </c>
    </row>
    <row r="1092" spans="1:2" x14ac:dyDescent="0.2">
      <c r="A1092" s="18" t="s">
        <v>1460</v>
      </c>
      <c r="B1092" s="18" t="s">
        <v>3155</v>
      </c>
    </row>
    <row r="1093" spans="1:2" x14ac:dyDescent="0.2">
      <c r="A1093" s="18" t="s">
        <v>1461</v>
      </c>
      <c r="B1093" s="18" t="s">
        <v>3162</v>
      </c>
    </row>
    <row r="1094" spans="1:2" x14ac:dyDescent="0.2">
      <c r="A1094" s="18" t="s">
        <v>1462</v>
      </c>
      <c r="B1094" s="18" t="s">
        <v>3165</v>
      </c>
    </row>
    <row r="1095" spans="1:2" x14ac:dyDescent="0.2">
      <c r="A1095" s="18" t="s">
        <v>1463</v>
      </c>
      <c r="B1095" s="18" t="s">
        <v>3158</v>
      </c>
    </row>
    <row r="1096" spans="1:2" x14ac:dyDescent="0.2">
      <c r="A1096" s="18" t="s">
        <v>1464</v>
      </c>
      <c r="B1096" s="18" t="s">
        <v>2728</v>
      </c>
    </row>
    <row r="1097" spans="1:2" x14ac:dyDescent="0.2">
      <c r="A1097" s="18" t="s">
        <v>1465</v>
      </c>
      <c r="B1097" s="18" t="s">
        <v>2727</v>
      </c>
    </row>
    <row r="1098" spans="1:2" x14ac:dyDescent="0.2">
      <c r="A1098" s="18" t="s">
        <v>1466</v>
      </c>
      <c r="B1098" s="18" t="s">
        <v>2723</v>
      </c>
    </row>
    <row r="1099" spans="1:2" x14ac:dyDescent="0.2">
      <c r="A1099" s="18" t="s">
        <v>1467</v>
      </c>
      <c r="B1099" s="18" t="s">
        <v>2718</v>
      </c>
    </row>
    <row r="1100" spans="1:2" x14ac:dyDescent="0.2">
      <c r="A1100" s="18" t="s">
        <v>1468</v>
      </c>
      <c r="B1100" s="18" t="s">
        <v>2468</v>
      </c>
    </row>
    <row r="1101" spans="1:2" x14ac:dyDescent="0.2">
      <c r="A1101" s="18" t="s">
        <v>1469</v>
      </c>
      <c r="B1101" s="18" t="s">
        <v>2724</v>
      </c>
    </row>
    <row r="1102" spans="1:2" x14ac:dyDescent="0.2">
      <c r="A1102" s="18" t="s">
        <v>1470</v>
      </c>
      <c r="B1102" s="18" t="s">
        <v>2719</v>
      </c>
    </row>
    <row r="1103" spans="1:2" x14ac:dyDescent="0.2">
      <c r="A1103" s="18" t="s">
        <v>1471</v>
      </c>
      <c r="B1103" s="18" t="s">
        <v>2722</v>
      </c>
    </row>
    <row r="1104" spans="1:2" x14ac:dyDescent="0.2">
      <c r="A1104" s="18" t="s">
        <v>1472</v>
      </c>
      <c r="B1104" s="18" t="s">
        <v>2720</v>
      </c>
    </row>
    <row r="1105" spans="1:2" x14ac:dyDescent="0.2">
      <c r="A1105" s="18" t="s">
        <v>1473</v>
      </c>
      <c r="B1105" s="18" t="s">
        <v>2721</v>
      </c>
    </row>
    <row r="1106" spans="1:2" x14ac:dyDescent="0.2">
      <c r="A1106" s="18" t="s">
        <v>1474</v>
      </c>
      <c r="B1106" s="18" t="s">
        <v>2701</v>
      </c>
    </row>
    <row r="1107" spans="1:2" x14ac:dyDescent="0.2">
      <c r="A1107" s="18" t="s">
        <v>1475</v>
      </c>
      <c r="B1107" s="18" t="s">
        <v>2467</v>
      </c>
    </row>
    <row r="1108" spans="1:2" x14ac:dyDescent="0.2">
      <c r="A1108" s="18" t="s">
        <v>1476</v>
      </c>
      <c r="B1108" s="18" t="s">
        <v>3470</v>
      </c>
    </row>
    <row r="1109" spans="1:2" x14ac:dyDescent="0.2">
      <c r="A1109" s="18" t="s">
        <v>1477</v>
      </c>
      <c r="B1109" s="18" t="s">
        <v>3448</v>
      </c>
    </row>
    <row r="1110" spans="1:2" x14ac:dyDescent="0.2">
      <c r="A1110" s="18" t="s">
        <v>1478</v>
      </c>
      <c r="B1110" s="18" t="s">
        <v>3459</v>
      </c>
    </row>
    <row r="1111" spans="1:2" x14ac:dyDescent="0.2">
      <c r="A1111" s="18" t="s">
        <v>1479</v>
      </c>
      <c r="B1111" s="18" t="s">
        <v>3460</v>
      </c>
    </row>
    <row r="1112" spans="1:2" x14ac:dyDescent="0.2">
      <c r="A1112" s="18" t="s">
        <v>1480</v>
      </c>
      <c r="B1112" s="18" t="s">
        <v>2921</v>
      </c>
    </row>
    <row r="1113" spans="1:2" x14ac:dyDescent="0.2">
      <c r="A1113" s="18" t="s">
        <v>1481</v>
      </c>
      <c r="B1113" s="18" t="s">
        <v>3469</v>
      </c>
    </row>
    <row r="1114" spans="1:2" x14ac:dyDescent="0.2">
      <c r="A1114" s="18" t="s">
        <v>1482</v>
      </c>
      <c r="B1114" s="18" t="s">
        <v>2914</v>
      </c>
    </row>
    <row r="1115" spans="1:2" x14ac:dyDescent="0.2">
      <c r="A1115" s="18" t="s">
        <v>1483</v>
      </c>
      <c r="B1115" s="18" t="s">
        <v>2915</v>
      </c>
    </row>
    <row r="1116" spans="1:2" x14ac:dyDescent="0.2">
      <c r="A1116" s="18" t="s">
        <v>1484</v>
      </c>
      <c r="B1116" s="18" t="s">
        <v>3471</v>
      </c>
    </row>
    <row r="1117" spans="1:2" x14ac:dyDescent="0.2">
      <c r="A1117" s="18" t="s">
        <v>1485</v>
      </c>
      <c r="B1117" s="18" t="s">
        <v>3472</v>
      </c>
    </row>
    <row r="1118" spans="1:2" x14ac:dyDescent="0.2">
      <c r="A1118" s="18" t="s">
        <v>1486</v>
      </c>
      <c r="B1118" s="18" t="s">
        <v>3456</v>
      </c>
    </row>
    <row r="1119" spans="1:2" x14ac:dyDescent="0.2">
      <c r="A1119" s="18" t="s">
        <v>1487</v>
      </c>
      <c r="B1119" s="18" t="s">
        <v>3462</v>
      </c>
    </row>
    <row r="1120" spans="1:2" x14ac:dyDescent="0.2">
      <c r="A1120" s="18" t="s">
        <v>1488</v>
      </c>
      <c r="B1120" s="18" t="s">
        <v>3369</v>
      </c>
    </row>
    <row r="1121" spans="1:2" x14ac:dyDescent="0.2">
      <c r="A1121" s="18" t="s">
        <v>1489</v>
      </c>
      <c r="B1121" s="18" t="s">
        <v>3370</v>
      </c>
    </row>
    <row r="1122" spans="1:2" x14ac:dyDescent="0.2">
      <c r="A1122" s="18" t="s">
        <v>1490</v>
      </c>
      <c r="B1122" s="18" t="s">
        <v>2922</v>
      </c>
    </row>
    <row r="1123" spans="1:2" x14ac:dyDescent="0.2">
      <c r="A1123" s="18" t="s">
        <v>1491</v>
      </c>
      <c r="B1123" s="18" t="s">
        <v>3452</v>
      </c>
    </row>
    <row r="1124" spans="1:2" x14ac:dyDescent="0.2">
      <c r="A1124" s="18" t="s">
        <v>1492</v>
      </c>
      <c r="B1124" s="18" t="s">
        <v>2923</v>
      </c>
    </row>
    <row r="1125" spans="1:2" x14ac:dyDescent="0.2">
      <c r="A1125" s="18" t="s">
        <v>1493</v>
      </c>
      <c r="B1125" s="18" t="s">
        <v>3465</v>
      </c>
    </row>
    <row r="1126" spans="1:2" x14ac:dyDescent="0.2">
      <c r="A1126" s="18" t="s">
        <v>1494</v>
      </c>
      <c r="B1126" s="18" t="s">
        <v>2919</v>
      </c>
    </row>
    <row r="1127" spans="1:2" x14ac:dyDescent="0.2">
      <c r="A1127" s="18" t="s">
        <v>1495</v>
      </c>
      <c r="B1127" s="18" t="s">
        <v>3443</v>
      </c>
    </row>
    <row r="1128" spans="1:2" x14ac:dyDescent="0.2">
      <c r="A1128" s="18" t="s">
        <v>1496</v>
      </c>
      <c r="B1128" s="18" t="s">
        <v>3473</v>
      </c>
    </row>
    <row r="1129" spans="1:2" x14ac:dyDescent="0.2">
      <c r="A1129" s="18" t="s">
        <v>1497</v>
      </c>
      <c r="B1129" s="18" t="s">
        <v>3457</v>
      </c>
    </row>
    <row r="1130" spans="1:2" x14ac:dyDescent="0.2">
      <c r="A1130" s="18" t="s">
        <v>1498</v>
      </c>
      <c r="B1130" s="18" t="s">
        <v>3454</v>
      </c>
    </row>
    <row r="1131" spans="1:2" x14ac:dyDescent="0.2">
      <c r="A1131" s="18" t="s">
        <v>1499</v>
      </c>
      <c r="B1131" s="18" t="s">
        <v>3446</v>
      </c>
    </row>
    <row r="1132" spans="1:2" x14ac:dyDescent="0.2">
      <c r="A1132" s="18" t="s">
        <v>1500</v>
      </c>
      <c r="B1132" s="18" t="s">
        <v>3466</v>
      </c>
    </row>
    <row r="1133" spans="1:2" x14ac:dyDescent="0.2">
      <c r="A1133" s="18" t="s">
        <v>1501</v>
      </c>
      <c r="B1133" s="18" t="s">
        <v>3464</v>
      </c>
    </row>
    <row r="1134" spans="1:2" x14ac:dyDescent="0.2">
      <c r="A1134" s="18" t="s">
        <v>1502</v>
      </c>
      <c r="B1134" s="18" t="s">
        <v>3365</v>
      </c>
    </row>
    <row r="1135" spans="1:2" x14ac:dyDescent="0.2">
      <c r="A1135" s="18" t="s">
        <v>1503</v>
      </c>
      <c r="B1135" s="18" t="s">
        <v>3461</v>
      </c>
    </row>
    <row r="1136" spans="1:2" x14ac:dyDescent="0.2">
      <c r="A1136" s="18" t="s">
        <v>1504</v>
      </c>
      <c r="B1136" s="18" t="s">
        <v>3468</v>
      </c>
    </row>
    <row r="1137" spans="1:2" x14ac:dyDescent="0.2">
      <c r="A1137" s="18" t="s">
        <v>1505</v>
      </c>
      <c r="B1137" s="18" t="s">
        <v>2908</v>
      </c>
    </row>
    <row r="1138" spans="1:2" x14ac:dyDescent="0.2">
      <c r="A1138" s="18" t="s">
        <v>1506</v>
      </c>
      <c r="B1138" s="18" t="s">
        <v>2909</v>
      </c>
    </row>
    <row r="1139" spans="1:2" x14ac:dyDescent="0.2">
      <c r="A1139" s="18" t="s">
        <v>1507</v>
      </c>
      <c r="B1139" s="18" t="s">
        <v>3463</v>
      </c>
    </row>
    <row r="1140" spans="1:2" x14ac:dyDescent="0.2">
      <c r="A1140" s="18" t="s">
        <v>1508</v>
      </c>
      <c r="B1140" s="18" t="s">
        <v>2920</v>
      </c>
    </row>
    <row r="1141" spans="1:2" x14ac:dyDescent="0.2">
      <c r="A1141" s="18" t="s">
        <v>1509</v>
      </c>
      <c r="B1141" s="18" t="s">
        <v>2913</v>
      </c>
    </row>
    <row r="1142" spans="1:2" x14ac:dyDescent="0.2">
      <c r="A1142" s="18" t="s">
        <v>1510</v>
      </c>
      <c r="B1142" s="18" t="s">
        <v>3447</v>
      </c>
    </row>
    <row r="1143" spans="1:2" x14ac:dyDescent="0.2">
      <c r="A1143" s="18" t="s">
        <v>1511</v>
      </c>
      <c r="B1143" s="18" t="s">
        <v>3458</v>
      </c>
    </row>
    <row r="1144" spans="1:2" x14ac:dyDescent="0.2">
      <c r="A1144" s="18" t="s">
        <v>1512</v>
      </c>
      <c r="B1144" s="18" t="s">
        <v>3366</v>
      </c>
    </row>
    <row r="1145" spans="1:2" x14ac:dyDescent="0.2">
      <c r="A1145" s="18" t="s">
        <v>1513</v>
      </c>
      <c r="B1145" s="18" t="s">
        <v>2917</v>
      </c>
    </row>
    <row r="1146" spans="1:2" x14ac:dyDescent="0.2">
      <c r="A1146" s="18" t="s">
        <v>1514</v>
      </c>
      <c r="B1146" s="18" t="s">
        <v>2907</v>
      </c>
    </row>
    <row r="1147" spans="1:2" x14ac:dyDescent="0.2">
      <c r="A1147" s="18" t="s">
        <v>1515</v>
      </c>
      <c r="B1147" s="18" t="s">
        <v>3444</v>
      </c>
    </row>
    <row r="1148" spans="1:2" x14ac:dyDescent="0.2">
      <c r="A1148" s="18" t="s">
        <v>1516</v>
      </c>
      <c r="B1148" s="18" t="s">
        <v>2918</v>
      </c>
    </row>
    <row r="1149" spans="1:2" x14ac:dyDescent="0.2">
      <c r="A1149" s="18" t="s">
        <v>1517</v>
      </c>
      <c r="B1149" s="18" t="s">
        <v>2910</v>
      </c>
    </row>
    <row r="1150" spans="1:2" x14ac:dyDescent="0.2">
      <c r="A1150" s="18" t="s">
        <v>1518</v>
      </c>
      <c r="B1150" s="18" t="s">
        <v>2905</v>
      </c>
    </row>
    <row r="1151" spans="1:2" x14ac:dyDescent="0.2">
      <c r="A1151" s="18" t="s">
        <v>1519</v>
      </c>
      <c r="B1151" s="18" t="s">
        <v>3467</v>
      </c>
    </row>
    <row r="1152" spans="1:2" x14ac:dyDescent="0.2">
      <c r="A1152" s="18" t="s">
        <v>1520</v>
      </c>
      <c r="B1152" s="18" t="s">
        <v>3368</v>
      </c>
    </row>
    <row r="1153" spans="1:2" x14ac:dyDescent="0.2">
      <c r="A1153" s="18" t="s">
        <v>1521</v>
      </c>
      <c r="B1153" s="18" t="s">
        <v>2906</v>
      </c>
    </row>
    <row r="1154" spans="1:2" x14ac:dyDescent="0.2">
      <c r="A1154" s="18" t="s">
        <v>1522</v>
      </c>
      <c r="B1154" s="18" t="s">
        <v>3445</v>
      </c>
    </row>
    <row r="1155" spans="1:2" x14ac:dyDescent="0.2">
      <c r="A1155" s="18" t="s">
        <v>1523</v>
      </c>
      <c r="B1155" s="18" t="s">
        <v>2912</v>
      </c>
    </row>
    <row r="1156" spans="1:2" x14ac:dyDescent="0.2">
      <c r="A1156" s="18" t="s">
        <v>1524</v>
      </c>
      <c r="B1156" s="18" t="s">
        <v>3449</v>
      </c>
    </row>
    <row r="1157" spans="1:2" x14ac:dyDescent="0.2">
      <c r="A1157" s="18" t="s">
        <v>1525</v>
      </c>
      <c r="B1157" s="18" t="s">
        <v>3450</v>
      </c>
    </row>
    <row r="1158" spans="1:2" x14ac:dyDescent="0.2">
      <c r="A1158" s="18" t="s">
        <v>1526</v>
      </c>
      <c r="B1158" s="18" t="s">
        <v>3455</v>
      </c>
    </row>
    <row r="1159" spans="1:2" x14ac:dyDescent="0.2">
      <c r="A1159" s="18" t="s">
        <v>1527</v>
      </c>
      <c r="B1159" s="18" t="s">
        <v>2916</v>
      </c>
    </row>
    <row r="1160" spans="1:2" x14ac:dyDescent="0.2">
      <c r="A1160" s="18" t="s">
        <v>1528</v>
      </c>
      <c r="B1160" s="18" t="s">
        <v>2911</v>
      </c>
    </row>
    <row r="1161" spans="1:2" x14ac:dyDescent="0.2">
      <c r="A1161" s="18" t="s">
        <v>1529</v>
      </c>
      <c r="B1161" s="18" t="s">
        <v>3219</v>
      </c>
    </row>
    <row r="1162" spans="1:2" x14ac:dyDescent="0.2">
      <c r="A1162" s="18" t="s">
        <v>1530</v>
      </c>
      <c r="B1162" s="18" t="s">
        <v>3220</v>
      </c>
    </row>
    <row r="1163" spans="1:2" x14ac:dyDescent="0.2">
      <c r="A1163" s="18" t="s">
        <v>1531</v>
      </c>
      <c r="B1163" s="18" t="s">
        <v>3566</v>
      </c>
    </row>
    <row r="1164" spans="1:2" x14ac:dyDescent="0.2">
      <c r="A1164" s="18" t="s">
        <v>1532</v>
      </c>
      <c r="B1164" s="18" t="s">
        <v>3295</v>
      </c>
    </row>
    <row r="1165" spans="1:2" x14ac:dyDescent="0.2">
      <c r="A1165" s="18" t="s">
        <v>1533</v>
      </c>
      <c r="B1165" s="18" t="s">
        <v>3640</v>
      </c>
    </row>
    <row r="1166" spans="1:2" x14ac:dyDescent="0.2">
      <c r="A1166" s="18" t="s">
        <v>1534</v>
      </c>
      <c r="B1166" s="18" t="s">
        <v>3222</v>
      </c>
    </row>
    <row r="1167" spans="1:2" x14ac:dyDescent="0.2">
      <c r="A1167" s="18" t="s">
        <v>1535</v>
      </c>
      <c r="B1167" s="18" t="s">
        <v>3310</v>
      </c>
    </row>
    <row r="1168" spans="1:2" x14ac:dyDescent="0.2">
      <c r="A1168" s="18" t="s">
        <v>1536</v>
      </c>
      <c r="B1168" s="18" t="s">
        <v>3297</v>
      </c>
    </row>
    <row r="1169" spans="1:2" x14ac:dyDescent="0.2">
      <c r="A1169" s="18" t="s">
        <v>1537</v>
      </c>
      <c r="B1169" s="18" t="s">
        <v>3226</v>
      </c>
    </row>
    <row r="1170" spans="1:2" x14ac:dyDescent="0.2">
      <c r="A1170" s="18" t="s">
        <v>1538</v>
      </c>
      <c r="B1170" s="18" t="s">
        <v>3221</v>
      </c>
    </row>
    <row r="1171" spans="1:2" x14ac:dyDescent="0.2">
      <c r="A1171" s="18" t="s">
        <v>1539</v>
      </c>
      <c r="B1171" s="18" t="s">
        <v>3313</v>
      </c>
    </row>
    <row r="1172" spans="1:2" x14ac:dyDescent="0.2">
      <c r="A1172" s="18" t="s">
        <v>1540</v>
      </c>
      <c r="B1172" s="18" t="s">
        <v>3537</v>
      </c>
    </row>
    <row r="1173" spans="1:2" x14ac:dyDescent="0.2">
      <c r="A1173" s="18" t="s">
        <v>1541</v>
      </c>
      <c r="B1173" s="18" t="s">
        <v>3300</v>
      </c>
    </row>
    <row r="1174" spans="1:2" x14ac:dyDescent="0.2">
      <c r="A1174" s="18" t="s">
        <v>1542</v>
      </c>
      <c r="B1174" s="18" t="s">
        <v>3318</v>
      </c>
    </row>
    <row r="1175" spans="1:2" x14ac:dyDescent="0.2">
      <c r="A1175" s="18" t="s">
        <v>1543</v>
      </c>
      <c r="B1175" s="18" t="s">
        <v>3565</v>
      </c>
    </row>
    <row r="1176" spans="1:2" x14ac:dyDescent="0.2">
      <c r="A1176" s="18" t="s">
        <v>1544</v>
      </c>
      <c r="B1176" s="18" t="s">
        <v>3228</v>
      </c>
    </row>
    <row r="1177" spans="1:2" x14ac:dyDescent="0.2">
      <c r="A1177" s="18" t="s">
        <v>1545</v>
      </c>
      <c r="B1177" s="18" t="s">
        <v>3227</v>
      </c>
    </row>
    <row r="1178" spans="1:2" x14ac:dyDescent="0.2">
      <c r="A1178" s="18" t="s">
        <v>1546</v>
      </c>
      <c r="B1178" s="18" t="s">
        <v>3299</v>
      </c>
    </row>
    <row r="1179" spans="1:2" x14ac:dyDescent="0.2">
      <c r="A1179" s="18" t="s">
        <v>1547</v>
      </c>
      <c r="B1179" s="18" t="s">
        <v>3168</v>
      </c>
    </row>
    <row r="1180" spans="1:2" x14ac:dyDescent="0.2">
      <c r="A1180" s="18" t="s">
        <v>1548</v>
      </c>
      <c r="B1180" s="18" t="s">
        <v>3645</v>
      </c>
    </row>
    <row r="1181" spans="1:2" x14ac:dyDescent="0.2">
      <c r="A1181" s="18" t="s">
        <v>1549</v>
      </c>
      <c r="B1181" s="18" t="s">
        <v>3641</v>
      </c>
    </row>
    <row r="1182" spans="1:2" x14ac:dyDescent="0.2">
      <c r="A1182" s="18" t="s">
        <v>1550</v>
      </c>
      <c r="B1182" s="18" t="s">
        <v>2711</v>
      </c>
    </row>
    <row r="1183" spans="1:2" x14ac:dyDescent="0.2">
      <c r="A1183" s="18" t="s">
        <v>1551</v>
      </c>
      <c r="B1183" s="18" t="s">
        <v>3316</v>
      </c>
    </row>
    <row r="1184" spans="1:2" x14ac:dyDescent="0.2">
      <c r="A1184" s="18" t="s">
        <v>1552</v>
      </c>
      <c r="B1184" s="18" t="s">
        <v>3319</v>
      </c>
    </row>
    <row r="1185" spans="1:2" x14ac:dyDescent="0.2">
      <c r="A1185" s="18" t="s">
        <v>1553</v>
      </c>
      <c r="B1185" s="18" t="s">
        <v>3314</v>
      </c>
    </row>
    <row r="1186" spans="1:2" x14ac:dyDescent="0.2">
      <c r="A1186" s="18" t="s">
        <v>1554</v>
      </c>
      <c r="B1186" s="18" t="s">
        <v>3317</v>
      </c>
    </row>
    <row r="1187" spans="1:2" x14ac:dyDescent="0.2">
      <c r="A1187" s="18" t="s">
        <v>1555</v>
      </c>
      <c r="B1187" s="18" t="s">
        <v>3642</v>
      </c>
    </row>
    <row r="1188" spans="1:2" x14ac:dyDescent="0.2">
      <c r="A1188" s="18" t="s">
        <v>1556</v>
      </c>
      <c r="B1188" s="18" t="s">
        <v>3315</v>
      </c>
    </row>
    <row r="1189" spans="1:2" x14ac:dyDescent="0.2">
      <c r="A1189" s="18" t="s">
        <v>1557</v>
      </c>
      <c r="B1189" s="18" t="s">
        <v>3538</v>
      </c>
    </row>
    <row r="1190" spans="1:2" x14ac:dyDescent="0.2">
      <c r="A1190" s="18" t="s">
        <v>1558</v>
      </c>
      <c r="B1190" s="18" t="s">
        <v>3223</v>
      </c>
    </row>
    <row r="1191" spans="1:2" x14ac:dyDescent="0.2">
      <c r="A1191" s="18" t="s">
        <v>1559</v>
      </c>
      <c r="B1191" s="18" t="s">
        <v>3320</v>
      </c>
    </row>
    <row r="1192" spans="1:2" x14ac:dyDescent="0.2">
      <c r="A1192" s="18" t="s">
        <v>1560</v>
      </c>
      <c r="B1192" s="18" t="s">
        <v>3643</v>
      </c>
    </row>
    <row r="1193" spans="1:2" x14ac:dyDescent="0.2">
      <c r="A1193" s="18" t="s">
        <v>1561</v>
      </c>
      <c r="B1193" s="18" t="s">
        <v>3312</v>
      </c>
    </row>
    <row r="1194" spans="1:2" x14ac:dyDescent="0.2">
      <c r="A1194" s="18" t="s">
        <v>1562</v>
      </c>
      <c r="B1194" s="18" t="s">
        <v>3567</v>
      </c>
    </row>
    <row r="1195" spans="1:2" x14ac:dyDescent="0.2">
      <c r="A1195" s="18" t="s">
        <v>1563</v>
      </c>
      <c r="B1195" s="18" t="s">
        <v>3536</v>
      </c>
    </row>
    <row r="1196" spans="1:2" x14ac:dyDescent="0.2">
      <c r="A1196" s="18" t="s">
        <v>1564</v>
      </c>
      <c r="B1196" s="18" t="s">
        <v>3309</v>
      </c>
    </row>
    <row r="1197" spans="1:2" x14ac:dyDescent="0.2">
      <c r="A1197" s="18" t="s">
        <v>1565</v>
      </c>
      <c r="B1197" s="18" t="s">
        <v>3229</v>
      </c>
    </row>
    <row r="1198" spans="1:2" x14ac:dyDescent="0.2">
      <c r="A1198" s="18" t="s">
        <v>1566</v>
      </c>
      <c r="B1198" s="18" t="s">
        <v>3644</v>
      </c>
    </row>
    <row r="1199" spans="1:2" x14ac:dyDescent="0.2">
      <c r="A1199" s="18" t="s">
        <v>1567</v>
      </c>
      <c r="B1199" s="18" t="s">
        <v>3311</v>
      </c>
    </row>
    <row r="1200" spans="1:2" x14ac:dyDescent="0.2">
      <c r="A1200" s="18" t="s">
        <v>1568</v>
      </c>
      <c r="B1200" s="18" t="s">
        <v>3224</v>
      </c>
    </row>
    <row r="1201" spans="1:2" x14ac:dyDescent="0.2">
      <c r="A1201" s="18" t="s">
        <v>1569</v>
      </c>
      <c r="B1201" s="18" t="s">
        <v>3296</v>
      </c>
    </row>
    <row r="1202" spans="1:2" x14ac:dyDescent="0.2">
      <c r="A1202" s="18" t="s">
        <v>1570</v>
      </c>
      <c r="B1202" s="18" t="s">
        <v>3225</v>
      </c>
    </row>
    <row r="1203" spans="1:2" x14ac:dyDescent="0.2">
      <c r="A1203" s="18" t="s">
        <v>1571</v>
      </c>
      <c r="B1203" s="18" t="s">
        <v>2944</v>
      </c>
    </row>
    <row r="1204" spans="1:2" x14ac:dyDescent="0.2">
      <c r="A1204" s="18" t="s">
        <v>1572</v>
      </c>
      <c r="B1204" s="18" t="s">
        <v>3005</v>
      </c>
    </row>
    <row r="1205" spans="1:2" x14ac:dyDescent="0.2">
      <c r="A1205" s="18" t="s">
        <v>1573</v>
      </c>
      <c r="B1205" s="18" t="s">
        <v>2961</v>
      </c>
    </row>
    <row r="1206" spans="1:2" x14ac:dyDescent="0.2">
      <c r="A1206" s="18" t="s">
        <v>1574</v>
      </c>
      <c r="B1206" s="18" t="s">
        <v>3006</v>
      </c>
    </row>
    <row r="1207" spans="1:2" x14ac:dyDescent="0.2">
      <c r="A1207" s="18" t="s">
        <v>1575</v>
      </c>
      <c r="B1207" s="18" t="s">
        <v>2990</v>
      </c>
    </row>
    <row r="1208" spans="1:2" x14ac:dyDescent="0.2">
      <c r="A1208" s="18" t="s">
        <v>1576</v>
      </c>
      <c r="B1208" s="18" t="s">
        <v>2947</v>
      </c>
    </row>
    <row r="1209" spans="1:2" x14ac:dyDescent="0.2">
      <c r="A1209" s="18" t="s">
        <v>1577</v>
      </c>
      <c r="B1209" s="18" t="s">
        <v>3004</v>
      </c>
    </row>
    <row r="1210" spans="1:2" x14ac:dyDescent="0.2">
      <c r="A1210" s="18" t="s">
        <v>1578</v>
      </c>
      <c r="B1210" s="18" t="s">
        <v>2991</v>
      </c>
    </row>
    <row r="1211" spans="1:2" x14ac:dyDescent="0.2">
      <c r="A1211" s="18" t="s">
        <v>1579</v>
      </c>
      <c r="B1211" s="18" t="s">
        <v>3012</v>
      </c>
    </row>
    <row r="1212" spans="1:2" x14ac:dyDescent="0.2">
      <c r="A1212" s="18" t="s">
        <v>1580</v>
      </c>
      <c r="B1212" s="18" t="s">
        <v>3007</v>
      </c>
    </row>
    <row r="1213" spans="1:2" x14ac:dyDescent="0.2">
      <c r="A1213" s="18" t="s">
        <v>1581</v>
      </c>
      <c r="B1213" s="18" t="s">
        <v>3014</v>
      </c>
    </row>
    <row r="1214" spans="1:2" x14ac:dyDescent="0.2">
      <c r="A1214" s="18" t="s">
        <v>1582</v>
      </c>
      <c r="B1214" s="18" t="s">
        <v>3018</v>
      </c>
    </row>
    <row r="1215" spans="1:2" x14ac:dyDescent="0.2">
      <c r="A1215" s="18" t="s">
        <v>1583</v>
      </c>
      <c r="B1215" s="18" t="s">
        <v>2942</v>
      </c>
    </row>
    <row r="1216" spans="1:2" x14ac:dyDescent="0.2">
      <c r="A1216" s="18" t="s">
        <v>1584</v>
      </c>
      <c r="B1216" s="18" t="s">
        <v>2954</v>
      </c>
    </row>
    <row r="1217" spans="1:2" x14ac:dyDescent="0.2">
      <c r="A1217" s="18" t="s">
        <v>1585</v>
      </c>
      <c r="B1217" s="18" t="s">
        <v>2984</v>
      </c>
    </row>
    <row r="1218" spans="1:2" x14ac:dyDescent="0.2">
      <c r="A1218" s="18" t="s">
        <v>1586</v>
      </c>
      <c r="B1218" s="18" t="s">
        <v>3021</v>
      </c>
    </row>
    <row r="1219" spans="1:2" x14ac:dyDescent="0.2">
      <c r="A1219" s="18" t="s">
        <v>1587</v>
      </c>
      <c r="B1219" s="18" t="s">
        <v>2964</v>
      </c>
    </row>
    <row r="1220" spans="1:2" x14ac:dyDescent="0.2">
      <c r="A1220" s="18" t="s">
        <v>1588</v>
      </c>
      <c r="B1220" s="18" t="s">
        <v>2941</v>
      </c>
    </row>
    <row r="1221" spans="1:2" x14ac:dyDescent="0.2">
      <c r="A1221" s="18" t="s">
        <v>1589</v>
      </c>
      <c r="B1221" s="18" t="s">
        <v>2934</v>
      </c>
    </row>
    <row r="1222" spans="1:2" x14ac:dyDescent="0.2">
      <c r="A1222" s="18" t="s">
        <v>1590</v>
      </c>
      <c r="B1222" s="18" t="s">
        <v>2935</v>
      </c>
    </row>
    <row r="1223" spans="1:2" x14ac:dyDescent="0.2">
      <c r="A1223" s="18" t="s">
        <v>1591</v>
      </c>
      <c r="B1223" s="18" t="s">
        <v>2992</v>
      </c>
    </row>
    <row r="1224" spans="1:2" x14ac:dyDescent="0.2">
      <c r="A1224" s="18" t="s">
        <v>1592</v>
      </c>
      <c r="B1224" s="18" t="s">
        <v>2968</v>
      </c>
    </row>
    <row r="1225" spans="1:2" x14ac:dyDescent="0.2">
      <c r="A1225" s="18" t="s">
        <v>1593</v>
      </c>
      <c r="B1225" s="18" t="s">
        <v>2993</v>
      </c>
    </row>
    <row r="1226" spans="1:2" x14ac:dyDescent="0.2">
      <c r="A1226" s="18" t="s">
        <v>1594</v>
      </c>
      <c r="B1226" s="18" t="s">
        <v>2952</v>
      </c>
    </row>
    <row r="1227" spans="1:2" x14ac:dyDescent="0.2">
      <c r="A1227" s="18" t="s">
        <v>1595</v>
      </c>
      <c r="B1227" s="18" t="s">
        <v>2965</v>
      </c>
    </row>
    <row r="1228" spans="1:2" x14ac:dyDescent="0.2">
      <c r="A1228" s="18" t="s">
        <v>1596</v>
      </c>
      <c r="B1228" s="18" t="s">
        <v>2949</v>
      </c>
    </row>
    <row r="1229" spans="1:2" x14ac:dyDescent="0.2">
      <c r="A1229" s="18" t="s">
        <v>1597</v>
      </c>
      <c r="B1229" s="18" t="s">
        <v>2948</v>
      </c>
    </row>
    <row r="1230" spans="1:2" x14ac:dyDescent="0.2">
      <c r="A1230" s="18" t="s">
        <v>1598</v>
      </c>
      <c r="B1230" s="18" t="s">
        <v>3000</v>
      </c>
    </row>
    <row r="1231" spans="1:2" x14ac:dyDescent="0.2">
      <c r="A1231" s="18" t="s">
        <v>1599</v>
      </c>
      <c r="B1231" s="18" t="s">
        <v>2979</v>
      </c>
    </row>
    <row r="1232" spans="1:2" x14ac:dyDescent="0.2">
      <c r="A1232" s="18" t="s">
        <v>1600</v>
      </c>
      <c r="B1232" s="18" t="s">
        <v>2946</v>
      </c>
    </row>
    <row r="1233" spans="1:2" x14ac:dyDescent="0.2">
      <c r="A1233" s="18" t="s">
        <v>1601</v>
      </c>
      <c r="B1233" s="18" t="s">
        <v>2953</v>
      </c>
    </row>
    <row r="1234" spans="1:2" x14ac:dyDescent="0.2">
      <c r="A1234" s="18" t="s">
        <v>1602</v>
      </c>
      <c r="B1234" s="18" t="s">
        <v>2987</v>
      </c>
    </row>
    <row r="1235" spans="1:2" x14ac:dyDescent="0.2">
      <c r="A1235" s="18" t="s">
        <v>1603</v>
      </c>
      <c r="B1235" s="18" t="s">
        <v>2957</v>
      </c>
    </row>
    <row r="1236" spans="1:2" x14ac:dyDescent="0.2">
      <c r="A1236" s="18" t="s">
        <v>1604</v>
      </c>
      <c r="B1236" s="18" t="s">
        <v>2936</v>
      </c>
    </row>
    <row r="1237" spans="1:2" x14ac:dyDescent="0.2">
      <c r="A1237" s="18" t="s">
        <v>1605</v>
      </c>
      <c r="B1237" s="18" t="s">
        <v>3008</v>
      </c>
    </row>
    <row r="1238" spans="1:2" x14ac:dyDescent="0.2">
      <c r="A1238" s="18" t="s">
        <v>1606</v>
      </c>
      <c r="B1238" s="18" t="s">
        <v>2975</v>
      </c>
    </row>
    <row r="1239" spans="1:2" x14ac:dyDescent="0.2">
      <c r="A1239" s="18" t="s">
        <v>1607</v>
      </c>
      <c r="B1239" s="18" t="s">
        <v>2959</v>
      </c>
    </row>
    <row r="1240" spans="1:2" x14ac:dyDescent="0.2">
      <c r="A1240" s="18" t="s">
        <v>1608</v>
      </c>
      <c r="B1240" s="18" t="s">
        <v>2970</v>
      </c>
    </row>
    <row r="1241" spans="1:2" x14ac:dyDescent="0.2">
      <c r="A1241" s="18" t="s">
        <v>1609</v>
      </c>
      <c r="B1241" s="18" t="s">
        <v>2955</v>
      </c>
    </row>
    <row r="1242" spans="1:2" x14ac:dyDescent="0.2">
      <c r="A1242" s="18" t="s">
        <v>1610</v>
      </c>
      <c r="B1242" s="18" t="s">
        <v>2978</v>
      </c>
    </row>
    <row r="1243" spans="1:2" x14ac:dyDescent="0.2">
      <c r="A1243" s="18" t="s">
        <v>1611</v>
      </c>
      <c r="B1243" s="18" t="s">
        <v>2951</v>
      </c>
    </row>
    <row r="1244" spans="1:2" x14ac:dyDescent="0.2">
      <c r="A1244" s="18" t="s">
        <v>1612</v>
      </c>
      <c r="B1244" s="18" t="s">
        <v>2994</v>
      </c>
    </row>
    <row r="1245" spans="1:2" x14ac:dyDescent="0.2">
      <c r="A1245" s="18" t="s">
        <v>1613</v>
      </c>
      <c r="B1245" s="18" t="s">
        <v>3001</v>
      </c>
    </row>
    <row r="1246" spans="1:2" x14ac:dyDescent="0.2">
      <c r="A1246" s="18" t="s">
        <v>1614</v>
      </c>
      <c r="B1246" s="18" t="s">
        <v>2983</v>
      </c>
    </row>
    <row r="1247" spans="1:2" x14ac:dyDescent="0.2">
      <c r="A1247" s="18" t="s">
        <v>1615</v>
      </c>
      <c r="B1247" s="18" t="s">
        <v>2982</v>
      </c>
    </row>
    <row r="1248" spans="1:2" x14ac:dyDescent="0.2">
      <c r="A1248" s="18" t="s">
        <v>1616</v>
      </c>
      <c r="B1248" s="18" t="s">
        <v>2980</v>
      </c>
    </row>
    <row r="1249" spans="1:2" x14ac:dyDescent="0.2">
      <c r="A1249" s="18" t="s">
        <v>1617</v>
      </c>
      <c r="B1249" s="18" t="s">
        <v>2962</v>
      </c>
    </row>
    <row r="1250" spans="1:2" x14ac:dyDescent="0.2">
      <c r="A1250" s="18" t="s">
        <v>1618</v>
      </c>
      <c r="B1250" s="18" t="s">
        <v>3009</v>
      </c>
    </row>
    <row r="1251" spans="1:2" x14ac:dyDescent="0.2">
      <c r="A1251" s="18" t="s">
        <v>1619</v>
      </c>
      <c r="B1251" s="18" t="s">
        <v>2945</v>
      </c>
    </row>
    <row r="1252" spans="1:2" x14ac:dyDescent="0.2">
      <c r="A1252" s="18" t="s">
        <v>1620</v>
      </c>
      <c r="B1252" s="18" t="s">
        <v>3013</v>
      </c>
    </row>
    <row r="1253" spans="1:2" x14ac:dyDescent="0.2">
      <c r="A1253" s="18" t="s">
        <v>1621</v>
      </c>
      <c r="B1253" s="18" t="s">
        <v>2937</v>
      </c>
    </row>
    <row r="1254" spans="1:2" x14ac:dyDescent="0.2">
      <c r="A1254" s="18" t="s">
        <v>1622</v>
      </c>
      <c r="B1254" s="18" t="s">
        <v>2966</v>
      </c>
    </row>
    <row r="1255" spans="1:2" x14ac:dyDescent="0.2">
      <c r="A1255" s="18" t="s">
        <v>1623</v>
      </c>
      <c r="B1255" s="18" t="s">
        <v>2943</v>
      </c>
    </row>
    <row r="1256" spans="1:2" x14ac:dyDescent="0.2">
      <c r="A1256" s="18" t="s">
        <v>1624</v>
      </c>
      <c r="B1256" s="18" t="s">
        <v>2932</v>
      </c>
    </row>
    <row r="1257" spans="1:2" x14ac:dyDescent="0.2">
      <c r="A1257" s="18" t="s">
        <v>1625</v>
      </c>
      <c r="B1257" s="18" t="s">
        <v>3002</v>
      </c>
    </row>
    <row r="1258" spans="1:2" x14ac:dyDescent="0.2">
      <c r="A1258" s="18" t="s">
        <v>1626</v>
      </c>
      <c r="B1258" s="18" t="s">
        <v>2998</v>
      </c>
    </row>
    <row r="1259" spans="1:2" x14ac:dyDescent="0.2">
      <c r="A1259" s="18" t="s">
        <v>1627</v>
      </c>
      <c r="B1259" s="18" t="s">
        <v>2971</v>
      </c>
    </row>
    <row r="1260" spans="1:2" x14ac:dyDescent="0.2">
      <c r="A1260" s="18" t="s">
        <v>1628</v>
      </c>
      <c r="B1260" s="18" t="s">
        <v>2939</v>
      </c>
    </row>
    <row r="1261" spans="1:2" x14ac:dyDescent="0.2">
      <c r="A1261" s="18" t="s">
        <v>1629</v>
      </c>
      <c r="B1261" s="18" t="s">
        <v>2995</v>
      </c>
    </row>
    <row r="1262" spans="1:2" x14ac:dyDescent="0.2">
      <c r="A1262" s="18" t="s">
        <v>1630</v>
      </c>
      <c r="B1262" s="18" t="s">
        <v>2963</v>
      </c>
    </row>
    <row r="1263" spans="1:2" x14ac:dyDescent="0.2">
      <c r="A1263" s="18" t="s">
        <v>1631</v>
      </c>
      <c r="B1263" s="18" t="s">
        <v>2967</v>
      </c>
    </row>
    <row r="1264" spans="1:2" x14ac:dyDescent="0.2">
      <c r="A1264" s="18" t="s">
        <v>1632</v>
      </c>
      <c r="B1264" s="18" t="s">
        <v>2996</v>
      </c>
    </row>
    <row r="1265" spans="1:2" x14ac:dyDescent="0.2">
      <c r="A1265" s="18" t="s">
        <v>1633</v>
      </c>
      <c r="B1265" s="18" t="s">
        <v>2950</v>
      </c>
    </row>
    <row r="1266" spans="1:2" x14ac:dyDescent="0.2">
      <c r="A1266" s="18" t="s">
        <v>1634</v>
      </c>
      <c r="B1266" s="18" t="s">
        <v>2972</v>
      </c>
    </row>
    <row r="1267" spans="1:2" x14ac:dyDescent="0.2">
      <c r="A1267" s="18" t="s">
        <v>1635</v>
      </c>
      <c r="B1267" s="18" t="s">
        <v>3017</v>
      </c>
    </row>
    <row r="1268" spans="1:2" x14ac:dyDescent="0.2">
      <c r="A1268" s="18" t="s">
        <v>1636</v>
      </c>
      <c r="B1268" s="18" t="s">
        <v>2976</v>
      </c>
    </row>
    <row r="1269" spans="1:2" x14ac:dyDescent="0.2">
      <c r="A1269" s="18" t="s">
        <v>1637</v>
      </c>
      <c r="B1269" s="18" t="s">
        <v>2988</v>
      </c>
    </row>
    <row r="1270" spans="1:2" x14ac:dyDescent="0.2">
      <c r="A1270" s="18" t="s">
        <v>1638</v>
      </c>
      <c r="B1270" s="18" t="s">
        <v>2956</v>
      </c>
    </row>
    <row r="1271" spans="1:2" x14ac:dyDescent="0.2">
      <c r="A1271" s="18" t="s">
        <v>1639</v>
      </c>
      <c r="B1271" s="18" t="s">
        <v>2969</v>
      </c>
    </row>
    <row r="1272" spans="1:2" x14ac:dyDescent="0.2">
      <c r="A1272" s="18" t="s">
        <v>1640</v>
      </c>
      <c r="B1272" s="18" t="s">
        <v>2986</v>
      </c>
    </row>
    <row r="1273" spans="1:2" x14ac:dyDescent="0.2">
      <c r="A1273" s="18" t="s">
        <v>1641</v>
      </c>
      <c r="B1273" s="18" t="s">
        <v>2940</v>
      </c>
    </row>
    <row r="1274" spans="1:2" x14ac:dyDescent="0.2">
      <c r="A1274" s="18" t="s">
        <v>1642</v>
      </c>
      <c r="B1274" s="18" t="s">
        <v>3003</v>
      </c>
    </row>
    <row r="1275" spans="1:2" x14ac:dyDescent="0.2">
      <c r="A1275" s="18" t="s">
        <v>1643</v>
      </c>
      <c r="B1275" s="18" t="s">
        <v>3011</v>
      </c>
    </row>
    <row r="1276" spans="1:2" x14ac:dyDescent="0.2">
      <c r="A1276" s="18" t="s">
        <v>1644</v>
      </c>
      <c r="B1276" s="18" t="s">
        <v>3016</v>
      </c>
    </row>
    <row r="1277" spans="1:2" x14ac:dyDescent="0.2">
      <c r="A1277" s="18" t="s">
        <v>1645</v>
      </c>
      <c r="B1277" s="18" t="s">
        <v>2938</v>
      </c>
    </row>
    <row r="1278" spans="1:2" x14ac:dyDescent="0.2">
      <c r="A1278" s="18" t="s">
        <v>1646</v>
      </c>
      <c r="B1278" s="18" t="s">
        <v>2997</v>
      </c>
    </row>
    <row r="1279" spans="1:2" x14ac:dyDescent="0.2">
      <c r="A1279" s="18" t="s">
        <v>1647</v>
      </c>
      <c r="B1279" s="18" t="s">
        <v>2989</v>
      </c>
    </row>
    <row r="1280" spans="1:2" x14ac:dyDescent="0.2">
      <c r="A1280" s="18" t="s">
        <v>1648</v>
      </c>
      <c r="B1280" s="18" t="s">
        <v>3010</v>
      </c>
    </row>
    <row r="1281" spans="1:2" x14ac:dyDescent="0.2">
      <c r="A1281" s="18" t="s">
        <v>1649</v>
      </c>
      <c r="B1281" s="18" t="s">
        <v>2973</v>
      </c>
    </row>
    <row r="1282" spans="1:2" x14ac:dyDescent="0.2">
      <c r="A1282" s="18" t="s">
        <v>1650</v>
      </c>
      <c r="B1282" s="18" t="s">
        <v>2985</v>
      </c>
    </row>
    <row r="1283" spans="1:2" x14ac:dyDescent="0.2">
      <c r="A1283" s="18" t="s">
        <v>1651</v>
      </c>
      <c r="B1283" s="18" t="s">
        <v>3019</v>
      </c>
    </row>
    <row r="1284" spans="1:2" x14ac:dyDescent="0.2">
      <c r="A1284" s="18" t="s">
        <v>1652</v>
      </c>
      <c r="B1284" s="18" t="s">
        <v>3015</v>
      </c>
    </row>
    <row r="1285" spans="1:2" x14ac:dyDescent="0.2">
      <c r="A1285" s="18" t="s">
        <v>1653</v>
      </c>
      <c r="B1285" s="18" t="s">
        <v>2999</v>
      </c>
    </row>
    <row r="1286" spans="1:2" x14ac:dyDescent="0.2">
      <c r="A1286" s="18" t="s">
        <v>1654</v>
      </c>
      <c r="B1286" s="18" t="s">
        <v>2960</v>
      </c>
    </row>
    <row r="1287" spans="1:2" x14ac:dyDescent="0.2">
      <c r="A1287" s="18" t="s">
        <v>1655</v>
      </c>
      <c r="B1287" s="18" t="s">
        <v>2958</v>
      </c>
    </row>
    <row r="1288" spans="1:2" x14ac:dyDescent="0.2">
      <c r="A1288" s="18" t="s">
        <v>1656</v>
      </c>
      <c r="B1288" s="18" t="s">
        <v>2981</v>
      </c>
    </row>
    <row r="1289" spans="1:2" x14ac:dyDescent="0.2">
      <c r="A1289" s="18" t="s">
        <v>1657</v>
      </c>
      <c r="B1289" s="18" t="s">
        <v>2933</v>
      </c>
    </row>
    <row r="1290" spans="1:2" x14ac:dyDescent="0.2">
      <c r="A1290" s="18" t="s">
        <v>1658</v>
      </c>
      <c r="B1290" s="18" t="s">
        <v>2977</v>
      </c>
    </row>
    <row r="1291" spans="1:2" x14ac:dyDescent="0.2">
      <c r="A1291" s="18" t="s">
        <v>1659</v>
      </c>
      <c r="B1291" s="18" t="s">
        <v>2974</v>
      </c>
    </row>
    <row r="1292" spans="1:2" x14ac:dyDescent="0.2">
      <c r="A1292" s="18" t="s">
        <v>1660</v>
      </c>
      <c r="B1292" s="18" t="s">
        <v>3020</v>
      </c>
    </row>
    <row r="1293" spans="1:2" x14ac:dyDescent="0.2">
      <c r="A1293" s="18" t="s">
        <v>1661</v>
      </c>
      <c r="B1293" s="18" t="s">
        <v>2924</v>
      </c>
    </row>
    <row r="1294" spans="1:2" x14ac:dyDescent="0.2">
      <c r="A1294" s="18" t="s">
        <v>1662</v>
      </c>
      <c r="B1294" s="18" t="s">
        <v>2928</v>
      </c>
    </row>
    <row r="1295" spans="1:2" x14ac:dyDescent="0.2">
      <c r="A1295" s="18" t="s">
        <v>1663</v>
      </c>
      <c r="B1295" s="18" t="s">
        <v>2931</v>
      </c>
    </row>
    <row r="1296" spans="1:2" x14ac:dyDescent="0.2">
      <c r="A1296" s="18" t="s">
        <v>1664</v>
      </c>
      <c r="B1296" s="18" t="s">
        <v>2925</v>
      </c>
    </row>
    <row r="1297" spans="1:2" x14ac:dyDescent="0.2">
      <c r="A1297" s="18" t="s">
        <v>1665</v>
      </c>
      <c r="B1297" s="18" t="s">
        <v>2926</v>
      </c>
    </row>
    <row r="1298" spans="1:2" x14ac:dyDescent="0.2">
      <c r="A1298" s="18" t="s">
        <v>1666</v>
      </c>
      <c r="B1298" s="18" t="s">
        <v>2929</v>
      </c>
    </row>
    <row r="1299" spans="1:2" x14ac:dyDescent="0.2">
      <c r="A1299" s="18" t="s">
        <v>1667</v>
      </c>
      <c r="B1299" s="18" t="s">
        <v>2927</v>
      </c>
    </row>
    <row r="1300" spans="1:2" x14ac:dyDescent="0.2">
      <c r="A1300" s="18" t="s">
        <v>1668</v>
      </c>
      <c r="B1300" s="18" t="s">
        <v>2930</v>
      </c>
    </row>
    <row r="1301" spans="1:2" x14ac:dyDescent="0.2">
      <c r="A1301" s="18" t="s">
        <v>1669</v>
      </c>
      <c r="B1301" s="18" t="s">
        <v>2307</v>
      </c>
    </row>
    <row r="1302" spans="1:2" x14ac:dyDescent="0.2">
      <c r="A1302" s="18" t="s">
        <v>1670</v>
      </c>
      <c r="B1302" s="18" t="s">
        <v>2191</v>
      </c>
    </row>
    <row r="1303" spans="1:2" x14ac:dyDescent="0.2">
      <c r="A1303" s="18" t="s">
        <v>1671</v>
      </c>
      <c r="B1303" s="18" t="s">
        <v>2205</v>
      </c>
    </row>
    <row r="1304" spans="1:2" x14ac:dyDescent="0.2">
      <c r="A1304" s="18" t="s">
        <v>1672</v>
      </c>
      <c r="B1304" s="18" t="s">
        <v>2195</v>
      </c>
    </row>
    <row r="1305" spans="1:2" x14ac:dyDescent="0.2">
      <c r="A1305" s="18" t="s">
        <v>1673</v>
      </c>
      <c r="B1305" s="18" t="s">
        <v>2272</v>
      </c>
    </row>
    <row r="1306" spans="1:2" x14ac:dyDescent="0.2">
      <c r="A1306" s="18" t="s">
        <v>1674</v>
      </c>
      <c r="B1306" s="18" t="s">
        <v>2192</v>
      </c>
    </row>
    <row r="1307" spans="1:2" x14ac:dyDescent="0.2">
      <c r="A1307" s="18" t="s">
        <v>1675</v>
      </c>
      <c r="B1307" s="18" t="s">
        <v>2197</v>
      </c>
    </row>
    <row r="1308" spans="1:2" x14ac:dyDescent="0.2">
      <c r="A1308" s="18" t="s">
        <v>1676</v>
      </c>
      <c r="B1308" s="18" t="s">
        <v>2208</v>
      </c>
    </row>
    <row r="1309" spans="1:2" x14ac:dyDescent="0.2">
      <c r="A1309" s="18" t="s">
        <v>1677</v>
      </c>
      <c r="B1309" s="18" t="s">
        <v>2327</v>
      </c>
    </row>
    <row r="1310" spans="1:2" x14ac:dyDescent="0.2">
      <c r="A1310" s="18" t="s">
        <v>1678</v>
      </c>
      <c r="B1310" s="18" t="s">
        <v>2174</v>
      </c>
    </row>
    <row r="1311" spans="1:2" x14ac:dyDescent="0.2">
      <c r="A1311" s="18" t="s">
        <v>1679</v>
      </c>
      <c r="B1311" s="18" t="s">
        <v>2309</v>
      </c>
    </row>
    <row r="1312" spans="1:2" x14ac:dyDescent="0.2">
      <c r="A1312" s="18" t="s">
        <v>1680</v>
      </c>
      <c r="B1312" s="18" t="s">
        <v>2328</v>
      </c>
    </row>
    <row r="1313" spans="1:2" x14ac:dyDescent="0.2">
      <c r="A1313" s="18" t="s">
        <v>1681</v>
      </c>
      <c r="B1313" s="18" t="s">
        <v>2212</v>
      </c>
    </row>
    <row r="1314" spans="1:2" x14ac:dyDescent="0.2">
      <c r="A1314" s="18" t="s">
        <v>1682</v>
      </c>
      <c r="B1314" s="18" t="s">
        <v>2312</v>
      </c>
    </row>
    <row r="1315" spans="1:2" x14ac:dyDescent="0.2">
      <c r="A1315" s="18" t="s">
        <v>1683</v>
      </c>
      <c r="B1315" s="18" t="s">
        <v>2201</v>
      </c>
    </row>
    <row r="1316" spans="1:2" x14ac:dyDescent="0.2">
      <c r="A1316" s="18" t="s">
        <v>1684</v>
      </c>
      <c r="B1316" s="18" t="s">
        <v>2257</v>
      </c>
    </row>
    <row r="1317" spans="1:2" x14ac:dyDescent="0.2">
      <c r="A1317" s="18" t="s">
        <v>1685</v>
      </c>
      <c r="B1317" s="18" t="s">
        <v>2302</v>
      </c>
    </row>
    <row r="1318" spans="1:2" x14ac:dyDescent="0.2">
      <c r="A1318" s="18" t="s">
        <v>1686</v>
      </c>
      <c r="B1318" s="18" t="s">
        <v>2332</v>
      </c>
    </row>
    <row r="1319" spans="1:2" x14ac:dyDescent="0.2">
      <c r="A1319" s="18" t="s">
        <v>1687</v>
      </c>
      <c r="B1319" s="18" t="s">
        <v>2170</v>
      </c>
    </row>
    <row r="1320" spans="1:2" x14ac:dyDescent="0.2">
      <c r="A1320" s="18" t="s">
        <v>1688</v>
      </c>
      <c r="B1320" s="18" t="s">
        <v>2204</v>
      </c>
    </row>
    <row r="1321" spans="1:2" x14ac:dyDescent="0.2">
      <c r="A1321" s="18" t="s">
        <v>1689</v>
      </c>
      <c r="B1321" s="18" t="s">
        <v>2200</v>
      </c>
    </row>
    <row r="1322" spans="1:2" x14ac:dyDescent="0.2">
      <c r="A1322" s="18" t="s">
        <v>1690</v>
      </c>
      <c r="B1322" s="18" t="s">
        <v>2305</v>
      </c>
    </row>
    <row r="1323" spans="1:2" x14ac:dyDescent="0.2">
      <c r="A1323" s="18" t="s">
        <v>1691</v>
      </c>
      <c r="B1323" s="18" t="s">
        <v>2196</v>
      </c>
    </row>
    <row r="1324" spans="1:2" x14ac:dyDescent="0.2">
      <c r="A1324" s="18" t="s">
        <v>1692</v>
      </c>
      <c r="B1324" s="18" t="s">
        <v>2315</v>
      </c>
    </row>
    <row r="1325" spans="1:2" x14ac:dyDescent="0.2">
      <c r="A1325" s="18" t="s">
        <v>1693</v>
      </c>
      <c r="B1325" s="18" t="s">
        <v>2330</v>
      </c>
    </row>
    <row r="1326" spans="1:2" x14ac:dyDescent="0.2">
      <c r="A1326" s="18" t="s">
        <v>1694</v>
      </c>
      <c r="B1326" s="18" t="s">
        <v>2329</v>
      </c>
    </row>
    <row r="1327" spans="1:2" x14ac:dyDescent="0.2">
      <c r="A1327" s="18" t="s">
        <v>1695</v>
      </c>
      <c r="B1327" s="18" t="s">
        <v>2267</v>
      </c>
    </row>
    <row r="1328" spans="1:2" x14ac:dyDescent="0.2">
      <c r="A1328" s="18" t="s">
        <v>1696</v>
      </c>
      <c r="B1328" s="18" t="s">
        <v>2261</v>
      </c>
    </row>
    <row r="1329" spans="1:2" x14ac:dyDescent="0.2">
      <c r="A1329" s="18" t="s">
        <v>1697</v>
      </c>
      <c r="B1329" s="18" t="s">
        <v>2199</v>
      </c>
    </row>
    <row r="1330" spans="1:2" x14ac:dyDescent="0.2">
      <c r="A1330" s="18" t="s">
        <v>1698</v>
      </c>
      <c r="B1330" s="18" t="s">
        <v>2175</v>
      </c>
    </row>
    <row r="1331" spans="1:2" x14ac:dyDescent="0.2">
      <c r="A1331" s="18" t="s">
        <v>1699</v>
      </c>
      <c r="B1331" s="18" t="s">
        <v>2326</v>
      </c>
    </row>
    <row r="1332" spans="1:2" x14ac:dyDescent="0.2">
      <c r="A1332" s="18" t="s">
        <v>1700</v>
      </c>
      <c r="B1332" s="18" t="s">
        <v>2168</v>
      </c>
    </row>
    <row r="1333" spans="1:2" x14ac:dyDescent="0.2">
      <c r="A1333" s="18" t="s">
        <v>1701</v>
      </c>
      <c r="B1333" s="18" t="s">
        <v>2318</v>
      </c>
    </row>
    <row r="1334" spans="1:2" x14ac:dyDescent="0.2">
      <c r="A1334" s="18" t="s">
        <v>1702</v>
      </c>
      <c r="B1334" s="18" t="s">
        <v>2176</v>
      </c>
    </row>
    <row r="1335" spans="1:2" x14ac:dyDescent="0.2">
      <c r="A1335" s="18" t="s">
        <v>1703</v>
      </c>
      <c r="B1335" s="18" t="s">
        <v>2177</v>
      </c>
    </row>
    <row r="1336" spans="1:2" x14ac:dyDescent="0.2">
      <c r="A1336" s="18" t="s">
        <v>1704</v>
      </c>
      <c r="B1336" s="18" t="s">
        <v>2306</v>
      </c>
    </row>
    <row r="1337" spans="1:2" x14ac:dyDescent="0.2">
      <c r="A1337" s="18" t="s">
        <v>1705</v>
      </c>
      <c r="B1337" s="18" t="s">
        <v>2178</v>
      </c>
    </row>
    <row r="1338" spans="1:2" x14ac:dyDescent="0.2">
      <c r="A1338" s="18" t="s">
        <v>1706</v>
      </c>
      <c r="B1338" s="18" t="s">
        <v>2209</v>
      </c>
    </row>
    <row r="1339" spans="1:2" x14ac:dyDescent="0.2">
      <c r="A1339" s="18" t="s">
        <v>1707</v>
      </c>
      <c r="B1339" s="18" t="s">
        <v>2198</v>
      </c>
    </row>
    <row r="1340" spans="1:2" x14ac:dyDescent="0.2">
      <c r="A1340" s="18" t="s">
        <v>1708</v>
      </c>
      <c r="B1340" s="18" t="s">
        <v>2179</v>
      </c>
    </row>
    <row r="1341" spans="1:2" x14ac:dyDescent="0.2">
      <c r="A1341" s="18" t="s">
        <v>1709</v>
      </c>
      <c r="B1341" s="18" t="s">
        <v>2253</v>
      </c>
    </row>
    <row r="1342" spans="1:2" x14ac:dyDescent="0.2">
      <c r="A1342" s="18" t="s">
        <v>1710</v>
      </c>
      <c r="B1342" s="18" t="s">
        <v>2316</v>
      </c>
    </row>
    <row r="1343" spans="1:2" x14ac:dyDescent="0.2">
      <c r="A1343" s="18" t="s">
        <v>1711</v>
      </c>
      <c r="B1343" s="18" t="s">
        <v>2304</v>
      </c>
    </row>
    <row r="1344" spans="1:2" x14ac:dyDescent="0.2">
      <c r="A1344" s="18" t="s">
        <v>1712</v>
      </c>
      <c r="B1344" s="18" t="s">
        <v>2255</v>
      </c>
    </row>
    <row r="1345" spans="1:2" x14ac:dyDescent="0.2">
      <c r="A1345" s="18" t="s">
        <v>1713</v>
      </c>
      <c r="B1345" s="18" t="s">
        <v>2271</v>
      </c>
    </row>
    <row r="1346" spans="1:2" x14ac:dyDescent="0.2">
      <c r="A1346" s="18" t="s">
        <v>1714</v>
      </c>
      <c r="B1346" s="18" t="s">
        <v>2270</v>
      </c>
    </row>
    <row r="1347" spans="1:2" x14ac:dyDescent="0.2">
      <c r="A1347" s="18" t="s">
        <v>1715</v>
      </c>
      <c r="B1347" s="18" t="s">
        <v>2262</v>
      </c>
    </row>
    <row r="1348" spans="1:2" x14ac:dyDescent="0.2">
      <c r="A1348" s="18" t="s">
        <v>1716</v>
      </c>
      <c r="B1348" s="18" t="s">
        <v>2319</v>
      </c>
    </row>
    <row r="1349" spans="1:2" x14ac:dyDescent="0.2">
      <c r="A1349" s="18" t="s">
        <v>1717</v>
      </c>
      <c r="B1349" s="18" t="s">
        <v>2266</v>
      </c>
    </row>
    <row r="1350" spans="1:2" x14ac:dyDescent="0.2">
      <c r="A1350" s="18" t="s">
        <v>1718</v>
      </c>
      <c r="B1350" s="18" t="s">
        <v>2193</v>
      </c>
    </row>
    <row r="1351" spans="1:2" x14ac:dyDescent="0.2">
      <c r="A1351" s="18" t="s">
        <v>1719</v>
      </c>
      <c r="B1351" s="18" t="s">
        <v>2187</v>
      </c>
    </row>
    <row r="1352" spans="1:2" x14ac:dyDescent="0.2">
      <c r="A1352" s="18" t="s">
        <v>1720</v>
      </c>
      <c r="B1352" s="18" t="s">
        <v>2188</v>
      </c>
    </row>
    <row r="1353" spans="1:2" x14ac:dyDescent="0.2">
      <c r="A1353" s="18" t="s">
        <v>1721</v>
      </c>
      <c r="B1353" s="18" t="s">
        <v>2189</v>
      </c>
    </row>
    <row r="1354" spans="1:2" x14ac:dyDescent="0.2">
      <c r="A1354" s="18" t="s">
        <v>1722</v>
      </c>
      <c r="B1354" s="18" t="s">
        <v>2171</v>
      </c>
    </row>
    <row r="1355" spans="1:2" x14ac:dyDescent="0.2">
      <c r="A1355" s="18" t="s">
        <v>1723</v>
      </c>
      <c r="B1355" s="18" t="s">
        <v>2207</v>
      </c>
    </row>
    <row r="1356" spans="1:2" x14ac:dyDescent="0.2">
      <c r="A1356" s="18" t="s">
        <v>1724</v>
      </c>
      <c r="B1356" s="18" t="s">
        <v>2211</v>
      </c>
    </row>
    <row r="1357" spans="1:2" x14ac:dyDescent="0.2">
      <c r="A1357" s="18" t="s">
        <v>1725</v>
      </c>
      <c r="B1357" s="18" t="s">
        <v>2180</v>
      </c>
    </row>
    <row r="1358" spans="1:2" x14ac:dyDescent="0.2">
      <c r="A1358" s="18" t="s">
        <v>1726</v>
      </c>
      <c r="B1358" s="18" t="s">
        <v>2172</v>
      </c>
    </row>
    <row r="1359" spans="1:2" x14ac:dyDescent="0.2">
      <c r="A1359" s="18" t="s">
        <v>1727</v>
      </c>
      <c r="B1359" s="18" t="s">
        <v>2181</v>
      </c>
    </row>
    <row r="1360" spans="1:2" x14ac:dyDescent="0.2">
      <c r="A1360" s="18" t="s">
        <v>1728</v>
      </c>
      <c r="B1360" s="18" t="s">
        <v>2182</v>
      </c>
    </row>
    <row r="1361" spans="1:2" x14ac:dyDescent="0.2">
      <c r="A1361" s="18" t="s">
        <v>1729</v>
      </c>
      <c r="B1361" s="18" t="s">
        <v>2183</v>
      </c>
    </row>
    <row r="1362" spans="1:2" x14ac:dyDescent="0.2">
      <c r="A1362" s="18" t="s">
        <v>1730</v>
      </c>
      <c r="B1362" s="18" t="s">
        <v>2303</v>
      </c>
    </row>
    <row r="1363" spans="1:2" x14ac:dyDescent="0.2">
      <c r="A1363" s="18" t="s">
        <v>1731</v>
      </c>
      <c r="B1363" s="18" t="s">
        <v>2210</v>
      </c>
    </row>
    <row r="1364" spans="1:2" x14ac:dyDescent="0.2">
      <c r="A1364" s="18" t="s">
        <v>1732</v>
      </c>
      <c r="B1364" s="18" t="s">
        <v>2317</v>
      </c>
    </row>
    <row r="1365" spans="1:2" x14ac:dyDescent="0.2">
      <c r="A1365" s="18" t="s">
        <v>1733</v>
      </c>
      <c r="B1365" s="18" t="s">
        <v>2310</v>
      </c>
    </row>
    <row r="1366" spans="1:2" x14ac:dyDescent="0.2">
      <c r="A1366" s="18" t="s">
        <v>1734</v>
      </c>
      <c r="B1366" s="18" t="s">
        <v>2184</v>
      </c>
    </row>
    <row r="1367" spans="1:2" x14ac:dyDescent="0.2">
      <c r="A1367" s="18" t="s">
        <v>1735</v>
      </c>
      <c r="B1367" s="18" t="s">
        <v>2185</v>
      </c>
    </row>
    <row r="1368" spans="1:2" x14ac:dyDescent="0.2">
      <c r="A1368" s="18" t="s">
        <v>1736</v>
      </c>
      <c r="B1368" s="18" t="s">
        <v>2169</v>
      </c>
    </row>
    <row r="1369" spans="1:2" x14ac:dyDescent="0.2">
      <c r="A1369" s="18" t="s">
        <v>1737</v>
      </c>
      <c r="B1369" s="18" t="s">
        <v>2301</v>
      </c>
    </row>
    <row r="1370" spans="1:2" x14ac:dyDescent="0.2">
      <c r="A1370" s="18" t="s">
        <v>1738</v>
      </c>
      <c r="B1370" s="18" t="s">
        <v>2314</v>
      </c>
    </row>
    <row r="1371" spans="1:2" x14ac:dyDescent="0.2">
      <c r="A1371" s="18" t="s">
        <v>1739</v>
      </c>
      <c r="B1371" s="18" t="s">
        <v>2331</v>
      </c>
    </row>
    <row r="1372" spans="1:2" x14ac:dyDescent="0.2">
      <c r="A1372" s="18" t="s">
        <v>1740</v>
      </c>
      <c r="B1372" s="18" t="s">
        <v>2333</v>
      </c>
    </row>
    <row r="1373" spans="1:2" x14ac:dyDescent="0.2">
      <c r="A1373" s="18" t="s">
        <v>1741</v>
      </c>
      <c r="B1373" s="18" t="s">
        <v>2265</v>
      </c>
    </row>
    <row r="1374" spans="1:2" x14ac:dyDescent="0.2">
      <c r="A1374" s="18" t="s">
        <v>1742</v>
      </c>
      <c r="B1374" s="18" t="s">
        <v>2206</v>
      </c>
    </row>
    <row r="1375" spans="1:2" x14ac:dyDescent="0.2">
      <c r="A1375" s="18" t="s">
        <v>1743</v>
      </c>
      <c r="B1375" s="18" t="s">
        <v>2186</v>
      </c>
    </row>
    <row r="1376" spans="1:2" x14ac:dyDescent="0.2">
      <c r="A1376" s="18" t="s">
        <v>1744</v>
      </c>
      <c r="B1376" s="18" t="s">
        <v>2308</v>
      </c>
    </row>
    <row r="1377" spans="1:2" x14ac:dyDescent="0.2">
      <c r="A1377" s="18" t="s">
        <v>1745</v>
      </c>
      <c r="B1377" s="18" t="s">
        <v>2264</v>
      </c>
    </row>
    <row r="1378" spans="1:2" x14ac:dyDescent="0.2">
      <c r="A1378" s="18" t="s">
        <v>1746</v>
      </c>
      <c r="B1378" s="18" t="s">
        <v>2256</v>
      </c>
    </row>
    <row r="1379" spans="1:2" x14ac:dyDescent="0.2">
      <c r="A1379" s="18" t="s">
        <v>1747</v>
      </c>
      <c r="B1379" s="18" t="s">
        <v>2194</v>
      </c>
    </row>
    <row r="1380" spans="1:2" x14ac:dyDescent="0.2">
      <c r="A1380" s="18" t="s">
        <v>1748</v>
      </c>
      <c r="B1380" s="18" t="s">
        <v>2268</v>
      </c>
    </row>
    <row r="1381" spans="1:2" x14ac:dyDescent="0.2">
      <c r="A1381" s="18" t="s">
        <v>1749</v>
      </c>
      <c r="B1381" s="18" t="s">
        <v>2313</v>
      </c>
    </row>
    <row r="1382" spans="1:2" x14ac:dyDescent="0.2">
      <c r="A1382" s="18" t="s">
        <v>1750</v>
      </c>
      <c r="B1382" s="18" t="s">
        <v>2173</v>
      </c>
    </row>
    <row r="1383" spans="1:2" x14ac:dyDescent="0.2">
      <c r="A1383" s="18" t="s">
        <v>1751</v>
      </c>
      <c r="B1383" s="18" t="s">
        <v>2167</v>
      </c>
    </row>
    <row r="1384" spans="1:2" x14ac:dyDescent="0.2">
      <c r="A1384" s="18" t="s">
        <v>1752</v>
      </c>
      <c r="B1384" s="18" t="s">
        <v>2202</v>
      </c>
    </row>
    <row r="1385" spans="1:2" x14ac:dyDescent="0.2">
      <c r="A1385" s="18" t="s">
        <v>1753</v>
      </c>
      <c r="B1385" s="18" t="s">
        <v>2263</v>
      </c>
    </row>
    <row r="1386" spans="1:2" x14ac:dyDescent="0.2">
      <c r="A1386" s="18" t="s">
        <v>1754</v>
      </c>
      <c r="B1386" s="18" t="s">
        <v>2190</v>
      </c>
    </row>
    <row r="1387" spans="1:2" x14ac:dyDescent="0.2">
      <c r="A1387" s="18" t="s">
        <v>1755</v>
      </c>
      <c r="B1387" s="18" t="s">
        <v>2203</v>
      </c>
    </row>
    <row r="1388" spans="1:2" x14ac:dyDescent="0.2">
      <c r="A1388" s="18" t="s">
        <v>1756</v>
      </c>
      <c r="B1388" s="18" t="s">
        <v>2311</v>
      </c>
    </row>
    <row r="1389" spans="1:2" x14ac:dyDescent="0.2">
      <c r="A1389" s="18" t="s">
        <v>1757</v>
      </c>
      <c r="B1389" s="18" t="s">
        <v>2269</v>
      </c>
    </row>
    <row r="1390" spans="1:2" x14ac:dyDescent="0.2">
      <c r="A1390" s="18" t="s">
        <v>1758</v>
      </c>
      <c r="B1390" s="18" t="s">
        <v>2325</v>
      </c>
    </row>
    <row r="1391" spans="1:2" x14ac:dyDescent="0.2">
      <c r="A1391" s="18" t="s">
        <v>1759</v>
      </c>
      <c r="B1391" s="18" t="s">
        <v>2377</v>
      </c>
    </row>
    <row r="1392" spans="1:2" x14ac:dyDescent="0.2">
      <c r="A1392" s="18" t="s">
        <v>1760</v>
      </c>
      <c r="B1392" s="18" t="s">
        <v>2320</v>
      </c>
    </row>
    <row r="1393" spans="1:2" x14ac:dyDescent="0.2">
      <c r="A1393" s="18" t="s">
        <v>1761</v>
      </c>
      <c r="B1393" s="18" t="s">
        <v>2336</v>
      </c>
    </row>
    <row r="1394" spans="1:2" x14ac:dyDescent="0.2">
      <c r="A1394" s="18" t="s">
        <v>1762</v>
      </c>
      <c r="B1394" s="18" t="s">
        <v>2339</v>
      </c>
    </row>
    <row r="1395" spans="1:2" x14ac:dyDescent="0.2">
      <c r="A1395" s="18" t="s">
        <v>1763</v>
      </c>
      <c r="B1395" s="18" t="s">
        <v>2371</v>
      </c>
    </row>
    <row r="1396" spans="1:2" x14ac:dyDescent="0.2">
      <c r="A1396" s="18" t="s">
        <v>1764</v>
      </c>
      <c r="B1396" s="18" t="s">
        <v>2361</v>
      </c>
    </row>
    <row r="1397" spans="1:2" x14ac:dyDescent="0.2">
      <c r="A1397" s="18" t="s">
        <v>1765</v>
      </c>
      <c r="B1397" s="18" t="s">
        <v>2372</v>
      </c>
    </row>
    <row r="1398" spans="1:2" x14ac:dyDescent="0.2">
      <c r="A1398" s="18" t="s">
        <v>1766</v>
      </c>
      <c r="B1398" s="18" t="s">
        <v>2665</v>
      </c>
    </row>
    <row r="1399" spans="1:2" x14ac:dyDescent="0.2">
      <c r="A1399" s="18" t="s">
        <v>1767</v>
      </c>
      <c r="B1399" s="18" t="s">
        <v>2384</v>
      </c>
    </row>
    <row r="1400" spans="1:2" x14ac:dyDescent="0.2">
      <c r="A1400" s="18" t="s">
        <v>1768</v>
      </c>
      <c r="B1400" s="18" t="s">
        <v>2353</v>
      </c>
    </row>
    <row r="1401" spans="1:2" x14ac:dyDescent="0.2">
      <c r="A1401" s="18" t="s">
        <v>1769</v>
      </c>
      <c r="B1401" s="18" t="s">
        <v>2340</v>
      </c>
    </row>
    <row r="1402" spans="1:2" x14ac:dyDescent="0.2">
      <c r="A1402" s="18" t="s">
        <v>1770</v>
      </c>
      <c r="B1402" s="18" t="s">
        <v>2335</v>
      </c>
    </row>
    <row r="1403" spans="1:2" x14ac:dyDescent="0.2">
      <c r="A1403" s="18" t="s">
        <v>1771</v>
      </c>
      <c r="B1403" s="18" t="s">
        <v>2656</v>
      </c>
    </row>
    <row r="1404" spans="1:2" x14ac:dyDescent="0.2">
      <c r="A1404" s="18" t="s">
        <v>1772</v>
      </c>
      <c r="B1404" s="18" t="s">
        <v>2370</v>
      </c>
    </row>
    <row r="1405" spans="1:2" x14ac:dyDescent="0.2">
      <c r="A1405" s="18" t="s">
        <v>1773</v>
      </c>
      <c r="B1405" s="18" t="s">
        <v>2660</v>
      </c>
    </row>
    <row r="1406" spans="1:2" x14ac:dyDescent="0.2">
      <c r="A1406" s="18" t="s">
        <v>1774</v>
      </c>
      <c r="B1406" s="18" t="s">
        <v>2668</v>
      </c>
    </row>
    <row r="1407" spans="1:2" x14ac:dyDescent="0.2">
      <c r="A1407" s="18" t="s">
        <v>1775</v>
      </c>
      <c r="B1407" s="18" t="s">
        <v>2362</v>
      </c>
    </row>
    <row r="1408" spans="1:2" x14ac:dyDescent="0.2">
      <c r="A1408" s="18" t="s">
        <v>1776</v>
      </c>
      <c r="B1408" s="18" t="s">
        <v>2386</v>
      </c>
    </row>
    <row r="1409" spans="1:2" x14ac:dyDescent="0.2">
      <c r="A1409" s="18" t="s">
        <v>1777</v>
      </c>
      <c r="B1409" s="18" t="s">
        <v>2379</v>
      </c>
    </row>
    <row r="1410" spans="1:2" x14ac:dyDescent="0.2">
      <c r="A1410" s="18" t="s">
        <v>1778</v>
      </c>
      <c r="B1410" s="18" t="s">
        <v>2321</v>
      </c>
    </row>
    <row r="1411" spans="1:2" x14ac:dyDescent="0.2">
      <c r="A1411" s="18" t="s">
        <v>1779</v>
      </c>
      <c r="B1411" s="18" t="s">
        <v>2348</v>
      </c>
    </row>
    <row r="1412" spans="1:2" x14ac:dyDescent="0.2">
      <c r="A1412" s="18" t="s">
        <v>1780</v>
      </c>
      <c r="B1412" s="18" t="s">
        <v>2341</v>
      </c>
    </row>
    <row r="1413" spans="1:2" x14ac:dyDescent="0.2">
      <c r="A1413" s="18" t="s">
        <v>1781</v>
      </c>
      <c r="B1413" s="18" t="s">
        <v>2349</v>
      </c>
    </row>
    <row r="1414" spans="1:2" x14ac:dyDescent="0.2">
      <c r="A1414" s="18" t="s">
        <v>1782</v>
      </c>
      <c r="B1414" s="18" t="s">
        <v>2342</v>
      </c>
    </row>
    <row r="1415" spans="1:2" x14ac:dyDescent="0.2">
      <c r="A1415" s="18" t="s">
        <v>1783</v>
      </c>
      <c r="B1415" s="18" t="s">
        <v>2322</v>
      </c>
    </row>
    <row r="1416" spans="1:2" x14ac:dyDescent="0.2">
      <c r="A1416" s="18" t="s">
        <v>1784</v>
      </c>
      <c r="B1416" s="18" t="s">
        <v>2350</v>
      </c>
    </row>
    <row r="1417" spans="1:2" x14ac:dyDescent="0.2">
      <c r="A1417" s="18" t="s">
        <v>1785</v>
      </c>
      <c r="B1417" s="18" t="s">
        <v>2380</v>
      </c>
    </row>
    <row r="1418" spans="1:2" x14ac:dyDescent="0.2">
      <c r="A1418" s="18" t="s">
        <v>1786</v>
      </c>
      <c r="B1418" s="18" t="s">
        <v>2661</v>
      </c>
    </row>
    <row r="1419" spans="1:2" x14ac:dyDescent="0.2">
      <c r="A1419" s="18" t="s">
        <v>1787</v>
      </c>
      <c r="B1419" s="18" t="s">
        <v>2354</v>
      </c>
    </row>
    <row r="1420" spans="1:2" x14ac:dyDescent="0.2">
      <c r="A1420" s="18" t="s">
        <v>1788</v>
      </c>
      <c r="B1420" s="18" t="s">
        <v>2334</v>
      </c>
    </row>
    <row r="1421" spans="1:2" x14ac:dyDescent="0.2">
      <c r="A1421" s="18" t="s">
        <v>1789</v>
      </c>
      <c r="B1421" s="18" t="s">
        <v>2343</v>
      </c>
    </row>
    <row r="1422" spans="1:2" x14ac:dyDescent="0.2">
      <c r="A1422" s="18" t="s">
        <v>1790</v>
      </c>
      <c r="B1422" s="18" t="s">
        <v>2374</v>
      </c>
    </row>
    <row r="1423" spans="1:2" x14ac:dyDescent="0.2">
      <c r="A1423" s="18" t="s">
        <v>1791</v>
      </c>
      <c r="B1423" s="18" t="s">
        <v>2344</v>
      </c>
    </row>
    <row r="1424" spans="1:2" x14ac:dyDescent="0.2">
      <c r="A1424" s="18" t="s">
        <v>1792</v>
      </c>
      <c r="B1424" s="18" t="s">
        <v>2324</v>
      </c>
    </row>
    <row r="1425" spans="1:2" x14ac:dyDescent="0.2">
      <c r="A1425" s="18" t="s">
        <v>1793</v>
      </c>
      <c r="B1425" s="18" t="s">
        <v>2659</v>
      </c>
    </row>
    <row r="1426" spans="1:2" x14ac:dyDescent="0.2">
      <c r="A1426" s="18" t="s">
        <v>1794</v>
      </c>
      <c r="B1426" s="18" t="s">
        <v>2323</v>
      </c>
    </row>
    <row r="1427" spans="1:2" x14ac:dyDescent="0.2">
      <c r="A1427" s="18" t="s">
        <v>1795</v>
      </c>
      <c r="B1427" s="18" t="s">
        <v>2657</v>
      </c>
    </row>
    <row r="1428" spans="1:2" x14ac:dyDescent="0.2">
      <c r="A1428" s="18" t="s">
        <v>1796</v>
      </c>
      <c r="B1428" s="18" t="s">
        <v>2381</v>
      </c>
    </row>
    <row r="1429" spans="1:2" x14ac:dyDescent="0.2">
      <c r="A1429" s="18" t="s">
        <v>1797</v>
      </c>
      <c r="B1429" s="18" t="s">
        <v>2667</v>
      </c>
    </row>
    <row r="1430" spans="1:2" x14ac:dyDescent="0.2">
      <c r="A1430" s="18" t="s">
        <v>1798</v>
      </c>
      <c r="B1430" s="18" t="s">
        <v>2363</v>
      </c>
    </row>
    <row r="1431" spans="1:2" x14ac:dyDescent="0.2">
      <c r="A1431" s="18" t="s">
        <v>1799</v>
      </c>
      <c r="B1431" s="18" t="s">
        <v>2382</v>
      </c>
    </row>
    <row r="1432" spans="1:2" x14ac:dyDescent="0.2">
      <c r="A1432" s="18" t="s">
        <v>1800</v>
      </c>
      <c r="B1432" s="18" t="s">
        <v>2351</v>
      </c>
    </row>
    <row r="1433" spans="1:2" x14ac:dyDescent="0.2">
      <c r="A1433" s="18" t="s">
        <v>1801</v>
      </c>
      <c r="B1433" s="18" t="s">
        <v>2375</v>
      </c>
    </row>
    <row r="1434" spans="1:2" x14ac:dyDescent="0.2">
      <c r="A1434" s="18" t="s">
        <v>1802</v>
      </c>
      <c r="B1434" s="18" t="s">
        <v>2364</v>
      </c>
    </row>
    <row r="1435" spans="1:2" x14ac:dyDescent="0.2">
      <c r="A1435" s="18" t="s">
        <v>1803</v>
      </c>
      <c r="B1435" s="18" t="s">
        <v>2385</v>
      </c>
    </row>
    <row r="1436" spans="1:2" x14ac:dyDescent="0.2">
      <c r="A1436" s="18" t="s">
        <v>1804</v>
      </c>
      <c r="B1436" s="18" t="s">
        <v>2365</v>
      </c>
    </row>
    <row r="1437" spans="1:2" x14ac:dyDescent="0.2">
      <c r="A1437" s="18" t="s">
        <v>1805</v>
      </c>
      <c r="B1437" s="18" t="s">
        <v>2373</v>
      </c>
    </row>
    <row r="1438" spans="1:2" x14ac:dyDescent="0.2">
      <c r="A1438" s="18" t="s">
        <v>1806</v>
      </c>
      <c r="B1438" s="18" t="s">
        <v>2355</v>
      </c>
    </row>
    <row r="1439" spans="1:2" x14ac:dyDescent="0.2">
      <c r="A1439" s="18" t="s">
        <v>1807</v>
      </c>
      <c r="B1439" s="18" t="s">
        <v>2357</v>
      </c>
    </row>
    <row r="1440" spans="1:2" x14ac:dyDescent="0.2">
      <c r="A1440" s="18" t="s">
        <v>1808</v>
      </c>
      <c r="B1440" s="18" t="s">
        <v>2366</v>
      </c>
    </row>
    <row r="1441" spans="1:2" x14ac:dyDescent="0.2">
      <c r="A1441" s="18" t="s">
        <v>1809</v>
      </c>
      <c r="B1441" s="18" t="s">
        <v>2367</v>
      </c>
    </row>
    <row r="1442" spans="1:2" x14ac:dyDescent="0.2">
      <c r="A1442" s="18" t="s">
        <v>1810</v>
      </c>
      <c r="B1442" s="18" t="s">
        <v>2658</v>
      </c>
    </row>
    <row r="1443" spans="1:2" x14ac:dyDescent="0.2">
      <c r="A1443" s="18" t="s">
        <v>1811</v>
      </c>
      <c r="B1443" s="18" t="s">
        <v>2337</v>
      </c>
    </row>
    <row r="1444" spans="1:2" x14ac:dyDescent="0.2">
      <c r="A1444" s="18" t="s">
        <v>1812</v>
      </c>
      <c r="B1444" s="18" t="s">
        <v>2666</v>
      </c>
    </row>
    <row r="1445" spans="1:2" x14ac:dyDescent="0.2">
      <c r="A1445" s="18" t="s">
        <v>1813</v>
      </c>
      <c r="B1445" s="18" t="s">
        <v>2356</v>
      </c>
    </row>
    <row r="1446" spans="1:2" x14ac:dyDescent="0.2">
      <c r="A1446" s="18" t="s">
        <v>1814</v>
      </c>
      <c r="B1446" s="18" t="s">
        <v>2387</v>
      </c>
    </row>
    <row r="1447" spans="1:2" x14ac:dyDescent="0.2">
      <c r="A1447" s="18" t="s">
        <v>1815</v>
      </c>
      <c r="B1447" s="18" t="s">
        <v>2358</v>
      </c>
    </row>
    <row r="1448" spans="1:2" x14ac:dyDescent="0.2">
      <c r="A1448" s="18" t="s">
        <v>1816</v>
      </c>
      <c r="B1448" s="18" t="s">
        <v>2369</v>
      </c>
    </row>
    <row r="1449" spans="1:2" x14ac:dyDescent="0.2">
      <c r="A1449" s="18" t="s">
        <v>1817</v>
      </c>
      <c r="B1449" s="18" t="s">
        <v>2662</v>
      </c>
    </row>
    <row r="1450" spans="1:2" x14ac:dyDescent="0.2">
      <c r="A1450" s="18" t="s">
        <v>1818</v>
      </c>
      <c r="B1450" s="18" t="s">
        <v>2376</v>
      </c>
    </row>
    <row r="1451" spans="1:2" x14ac:dyDescent="0.2">
      <c r="A1451" s="18" t="s">
        <v>1819</v>
      </c>
      <c r="B1451" s="18" t="s">
        <v>2359</v>
      </c>
    </row>
    <row r="1452" spans="1:2" x14ac:dyDescent="0.2">
      <c r="A1452" s="18" t="s">
        <v>1820</v>
      </c>
      <c r="B1452" s="18" t="s">
        <v>2346</v>
      </c>
    </row>
    <row r="1453" spans="1:2" x14ac:dyDescent="0.2">
      <c r="A1453" s="18" t="s">
        <v>1821</v>
      </c>
      <c r="B1453" s="18" t="s">
        <v>2352</v>
      </c>
    </row>
    <row r="1454" spans="1:2" x14ac:dyDescent="0.2">
      <c r="A1454" s="18" t="s">
        <v>1822</v>
      </c>
      <c r="B1454" s="18" t="s">
        <v>2360</v>
      </c>
    </row>
    <row r="1455" spans="1:2" x14ac:dyDescent="0.2">
      <c r="A1455" s="18" t="s">
        <v>1823</v>
      </c>
      <c r="B1455" s="18" t="s">
        <v>2345</v>
      </c>
    </row>
    <row r="1456" spans="1:2" x14ac:dyDescent="0.2">
      <c r="A1456" s="18" t="s">
        <v>1824</v>
      </c>
      <c r="B1456" s="18" t="s">
        <v>2664</v>
      </c>
    </row>
    <row r="1457" spans="1:2" x14ac:dyDescent="0.2">
      <c r="A1457" s="18" t="s">
        <v>1825</v>
      </c>
      <c r="B1457" s="18" t="s">
        <v>2663</v>
      </c>
    </row>
    <row r="1458" spans="1:2" x14ac:dyDescent="0.2">
      <c r="A1458" s="18" t="s">
        <v>1826</v>
      </c>
      <c r="B1458" s="18" t="s">
        <v>2368</v>
      </c>
    </row>
    <row r="1459" spans="1:2" x14ac:dyDescent="0.2">
      <c r="A1459" s="18" t="s">
        <v>1827</v>
      </c>
      <c r="B1459" s="18" t="s">
        <v>2655</v>
      </c>
    </row>
    <row r="1460" spans="1:2" x14ac:dyDescent="0.2">
      <c r="A1460" s="18" t="s">
        <v>1828</v>
      </c>
      <c r="B1460" s="18" t="s">
        <v>2654</v>
      </c>
    </row>
    <row r="1461" spans="1:2" x14ac:dyDescent="0.2">
      <c r="A1461" s="18" t="s">
        <v>1829</v>
      </c>
      <c r="B1461" s="18" t="s">
        <v>2383</v>
      </c>
    </row>
    <row r="1462" spans="1:2" x14ac:dyDescent="0.2">
      <c r="A1462" s="18" t="s">
        <v>1830</v>
      </c>
      <c r="B1462" s="18" t="s">
        <v>2338</v>
      </c>
    </row>
    <row r="1463" spans="1:2" x14ac:dyDescent="0.2">
      <c r="A1463" s="18" t="s">
        <v>1831</v>
      </c>
      <c r="B1463" s="18" t="s">
        <v>2347</v>
      </c>
    </row>
    <row r="1464" spans="1:2" x14ac:dyDescent="0.2">
      <c r="A1464" s="18" t="s">
        <v>1832</v>
      </c>
      <c r="B1464" s="18" t="s">
        <v>2888</v>
      </c>
    </row>
    <row r="1465" spans="1:2" x14ac:dyDescent="0.2">
      <c r="A1465" s="18" t="s">
        <v>1833</v>
      </c>
      <c r="B1465" s="18" t="s">
        <v>2890</v>
      </c>
    </row>
    <row r="1466" spans="1:2" x14ac:dyDescent="0.2">
      <c r="A1466" s="18" t="s">
        <v>1834</v>
      </c>
      <c r="B1466" s="18" t="s">
        <v>2891</v>
      </c>
    </row>
    <row r="1467" spans="1:2" x14ac:dyDescent="0.2">
      <c r="A1467" s="18" t="s">
        <v>1835</v>
      </c>
      <c r="B1467" s="18" t="s">
        <v>2884</v>
      </c>
    </row>
    <row r="1468" spans="1:2" x14ac:dyDescent="0.2">
      <c r="A1468" s="18" t="s">
        <v>1836</v>
      </c>
      <c r="B1468" s="18" t="s">
        <v>2894</v>
      </c>
    </row>
    <row r="1469" spans="1:2" x14ac:dyDescent="0.2">
      <c r="A1469" s="18" t="s">
        <v>1837</v>
      </c>
      <c r="B1469" s="18" t="s">
        <v>2889</v>
      </c>
    </row>
    <row r="1470" spans="1:2" x14ac:dyDescent="0.2">
      <c r="A1470" s="18" t="s">
        <v>1838</v>
      </c>
      <c r="B1470" s="18" t="s">
        <v>2901</v>
      </c>
    </row>
    <row r="1471" spans="1:2" x14ac:dyDescent="0.2">
      <c r="A1471" s="18" t="s">
        <v>1839</v>
      </c>
      <c r="B1471" s="18" t="s">
        <v>2899</v>
      </c>
    </row>
    <row r="1472" spans="1:2" x14ac:dyDescent="0.2">
      <c r="A1472" s="18" t="s">
        <v>1840</v>
      </c>
      <c r="B1472" s="18" t="s">
        <v>2880</v>
      </c>
    </row>
    <row r="1473" spans="1:2" x14ac:dyDescent="0.2">
      <c r="A1473" s="18" t="s">
        <v>1841</v>
      </c>
      <c r="B1473" s="18" t="s">
        <v>2892</v>
      </c>
    </row>
    <row r="1474" spans="1:2" x14ac:dyDescent="0.2">
      <c r="A1474" s="18" t="s">
        <v>1842</v>
      </c>
      <c r="B1474" s="18" t="s">
        <v>2881</v>
      </c>
    </row>
    <row r="1475" spans="1:2" x14ac:dyDescent="0.2">
      <c r="A1475" s="18" t="s">
        <v>1843</v>
      </c>
      <c r="B1475" s="18" t="s">
        <v>2885</v>
      </c>
    </row>
    <row r="1476" spans="1:2" x14ac:dyDescent="0.2">
      <c r="A1476" s="18" t="s">
        <v>1844</v>
      </c>
      <c r="B1476" s="18" t="s">
        <v>2882</v>
      </c>
    </row>
    <row r="1477" spans="1:2" x14ac:dyDescent="0.2">
      <c r="A1477" s="18" t="s">
        <v>1845</v>
      </c>
      <c r="B1477" s="18" t="s">
        <v>2378</v>
      </c>
    </row>
    <row r="1478" spans="1:2" x14ac:dyDescent="0.2">
      <c r="A1478" s="18" t="s">
        <v>1846</v>
      </c>
      <c r="B1478" s="18" t="s">
        <v>2887</v>
      </c>
    </row>
    <row r="1479" spans="1:2" x14ac:dyDescent="0.2">
      <c r="A1479" s="18" t="s">
        <v>1847</v>
      </c>
      <c r="B1479" s="18" t="s">
        <v>2895</v>
      </c>
    </row>
    <row r="1480" spans="1:2" x14ac:dyDescent="0.2">
      <c r="A1480" s="18" t="s">
        <v>1848</v>
      </c>
      <c r="B1480" s="18" t="s">
        <v>2893</v>
      </c>
    </row>
    <row r="1481" spans="1:2" x14ac:dyDescent="0.2">
      <c r="A1481" s="18" t="s">
        <v>1849</v>
      </c>
      <c r="B1481" s="18" t="s">
        <v>2883</v>
      </c>
    </row>
    <row r="1482" spans="1:2" x14ac:dyDescent="0.2">
      <c r="A1482" s="18" t="s">
        <v>1850</v>
      </c>
      <c r="B1482" s="18" t="s">
        <v>2886</v>
      </c>
    </row>
    <row r="1483" spans="1:2" x14ac:dyDescent="0.2">
      <c r="A1483" s="18" t="s">
        <v>1851</v>
      </c>
      <c r="B1483" s="18" t="s">
        <v>2896</v>
      </c>
    </row>
    <row r="1484" spans="1:2" x14ac:dyDescent="0.2">
      <c r="A1484" s="18" t="s">
        <v>1852</v>
      </c>
      <c r="B1484" s="18" t="s">
        <v>2900</v>
      </c>
    </row>
    <row r="1485" spans="1:2" x14ac:dyDescent="0.2">
      <c r="A1485" s="18" t="s">
        <v>1853</v>
      </c>
      <c r="B1485" s="18" t="s">
        <v>2897</v>
      </c>
    </row>
    <row r="1486" spans="1:2" x14ac:dyDescent="0.2">
      <c r="A1486" s="18" t="s">
        <v>1854</v>
      </c>
      <c r="B1486" s="18" t="s">
        <v>2878</v>
      </c>
    </row>
    <row r="1487" spans="1:2" x14ac:dyDescent="0.2">
      <c r="A1487" s="18" t="s">
        <v>1855</v>
      </c>
      <c r="B1487" s="18" t="s">
        <v>2879</v>
      </c>
    </row>
    <row r="1488" spans="1:2" x14ac:dyDescent="0.2">
      <c r="A1488" s="18" t="s">
        <v>1856</v>
      </c>
      <c r="B1488" s="18" t="s">
        <v>2876</v>
      </c>
    </row>
    <row r="1489" spans="1:2" x14ac:dyDescent="0.2">
      <c r="A1489" s="18" t="s">
        <v>1857</v>
      </c>
      <c r="B1489" s="18" t="s">
        <v>2877</v>
      </c>
    </row>
    <row r="1490" spans="1:2" x14ac:dyDescent="0.2">
      <c r="A1490" s="18" t="s">
        <v>1858</v>
      </c>
      <c r="B1490" s="18" t="s">
        <v>2898</v>
      </c>
    </row>
    <row r="1491" spans="1:2" x14ac:dyDescent="0.2">
      <c r="A1491" s="18" t="s">
        <v>1859</v>
      </c>
      <c r="B1491" s="18" t="s">
        <v>3113</v>
      </c>
    </row>
    <row r="1492" spans="1:2" x14ac:dyDescent="0.2">
      <c r="A1492" s="18" t="s">
        <v>1860</v>
      </c>
      <c r="B1492" s="18" t="s">
        <v>3141</v>
      </c>
    </row>
    <row r="1493" spans="1:2" x14ac:dyDescent="0.2">
      <c r="A1493" s="18" t="s">
        <v>1861</v>
      </c>
      <c r="B1493" s="18" t="s">
        <v>3111</v>
      </c>
    </row>
    <row r="1494" spans="1:2" x14ac:dyDescent="0.2">
      <c r="A1494" s="18" t="s">
        <v>1862</v>
      </c>
      <c r="B1494" s="18" t="s">
        <v>3131</v>
      </c>
    </row>
    <row r="1495" spans="1:2" x14ac:dyDescent="0.2">
      <c r="A1495" s="18" t="s">
        <v>1863</v>
      </c>
      <c r="B1495" s="18" t="s">
        <v>3053</v>
      </c>
    </row>
    <row r="1496" spans="1:2" x14ac:dyDescent="0.2">
      <c r="A1496" s="18" t="s">
        <v>1864</v>
      </c>
      <c r="B1496" s="18" t="s">
        <v>3231</v>
      </c>
    </row>
    <row r="1497" spans="1:2" x14ac:dyDescent="0.2">
      <c r="A1497" s="18" t="s">
        <v>1865</v>
      </c>
      <c r="B1497" s="18" t="s">
        <v>3193</v>
      </c>
    </row>
    <row r="1498" spans="1:2" x14ac:dyDescent="0.2">
      <c r="A1498" s="18" t="s">
        <v>1866</v>
      </c>
      <c r="B1498" s="18" t="s">
        <v>3253</v>
      </c>
    </row>
    <row r="1499" spans="1:2" x14ac:dyDescent="0.2">
      <c r="A1499" s="18" t="s">
        <v>1867</v>
      </c>
      <c r="B1499" s="18" t="s">
        <v>3149</v>
      </c>
    </row>
    <row r="1500" spans="1:2" x14ac:dyDescent="0.2">
      <c r="A1500" s="18" t="s">
        <v>1868</v>
      </c>
      <c r="B1500" s="18" t="s">
        <v>3500</v>
      </c>
    </row>
    <row r="1501" spans="1:2" x14ac:dyDescent="0.2">
      <c r="A1501" s="18" t="s">
        <v>1869</v>
      </c>
      <c r="B1501" s="18" t="s">
        <v>3172</v>
      </c>
    </row>
    <row r="1502" spans="1:2" x14ac:dyDescent="0.2">
      <c r="A1502" s="18" t="s">
        <v>1870</v>
      </c>
      <c r="B1502" s="18" t="s">
        <v>3288</v>
      </c>
    </row>
    <row r="1503" spans="1:2" x14ac:dyDescent="0.2">
      <c r="A1503" s="18" t="s">
        <v>1871</v>
      </c>
      <c r="B1503" s="18" t="s">
        <v>3385</v>
      </c>
    </row>
    <row r="1504" spans="1:2" x14ac:dyDescent="0.2">
      <c r="A1504" s="18" t="s">
        <v>1872</v>
      </c>
      <c r="B1504" s="18" t="s">
        <v>3088</v>
      </c>
    </row>
    <row r="1505" spans="1:2" x14ac:dyDescent="0.2">
      <c r="A1505" s="18" t="s">
        <v>1873</v>
      </c>
      <c r="B1505" s="18" t="s">
        <v>3208</v>
      </c>
    </row>
    <row r="1506" spans="1:2" x14ac:dyDescent="0.2">
      <c r="A1506" s="18" t="s">
        <v>1874</v>
      </c>
      <c r="B1506" s="18" t="s">
        <v>3243</v>
      </c>
    </row>
    <row r="1507" spans="1:2" x14ac:dyDescent="0.2">
      <c r="A1507" s="18" t="s">
        <v>1875</v>
      </c>
      <c r="B1507" s="18" t="s">
        <v>3246</v>
      </c>
    </row>
    <row r="1508" spans="1:2" x14ac:dyDescent="0.2">
      <c r="A1508" s="18" t="s">
        <v>1876</v>
      </c>
      <c r="B1508" s="18" t="s">
        <v>3247</v>
      </c>
    </row>
    <row r="1509" spans="1:2" x14ac:dyDescent="0.2">
      <c r="A1509" s="18" t="s">
        <v>1877</v>
      </c>
      <c r="B1509" s="18" t="s">
        <v>3106</v>
      </c>
    </row>
    <row r="1510" spans="1:2" x14ac:dyDescent="0.2">
      <c r="A1510" s="18" t="s">
        <v>1878</v>
      </c>
      <c r="B1510" s="18" t="s">
        <v>3176</v>
      </c>
    </row>
    <row r="1511" spans="1:2" x14ac:dyDescent="0.2">
      <c r="A1511" s="18" t="s">
        <v>1879</v>
      </c>
      <c r="B1511" s="18" t="s">
        <v>3081</v>
      </c>
    </row>
    <row r="1512" spans="1:2" x14ac:dyDescent="0.2">
      <c r="A1512" s="18" t="s">
        <v>1880</v>
      </c>
      <c r="B1512" s="18" t="s">
        <v>3115</v>
      </c>
    </row>
    <row r="1513" spans="1:2" x14ac:dyDescent="0.2">
      <c r="A1513" s="18" t="s">
        <v>1881</v>
      </c>
      <c r="B1513" s="18" t="s">
        <v>3354</v>
      </c>
    </row>
    <row r="1514" spans="1:2" x14ac:dyDescent="0.2">
      <c r="A1514" s="18" t="s">
        <v>1882</v>
      </c>
      <c r="B1514" s="18" t="s">
        <v>3232</v>
      </c>
    </row>
    <row r="1515" spans="1:2" x14ac:dyDescent="0.2">
      <c r="A1515" s="18" t="s">
        <v>1883</v>
      </c>
      <c r="B1515" s="18" t="s">
        <v>3495</v>
      </c>
    </row>
    <row r="1516" spans="1:2" x14ac:dyDescent="0.2">
      <c r="A1516" s="18" t="s">
        <v>1884</v>
      </c>
      <c r="B1516" s="18" t="s">
        <v>3275</v>
      </c>
    </row>
    <row r="1517" spans="1:2" x14ac:dyDescent="0.2">
      <c r="A1517" s="18" t="s">
        <v>1885</v>
      </c>
      <c r="B1517" s="18" t="s">
        <v>3056</v>
      </c>
    </row>
    <row r="1518" spans="1:2" x14ac:dyDescent="0.2">
      <c r="A1518" s="18" t="s">
        <v>1886</v>
      </c>
      <c r="B1518" s="18" t="s">
        <v>3373</v>
      </c>
    </row>
    <row r="1519" spans="1:2" x14ac:dyDescent="0.2">
      <c r="A1519" s="18" t="s">
        <v>1887</v>
      </c>
      <c r="B1519" s="18" t="s">
        <v>3151</v>
      </c>
    </row>
    <row r="1520" spans="1:2" x14ac:dyDescent="0.2">
      <c r="A1520" s="18" t="s">
        <v>1888</v>
      </c>
      <c r="B1520" s="18" t="s">
        <v>3065</v>
      </c>
    </row>
    <row r="1521" spans="1:2" x14ac:dyDescent="0.2">
      <c r="A1521" s="18" t="s">
        <v>1889</v>
      </c>
      <c r="B1521" s="18" t="s">
        <v>3182</v>
      </c>
    </row>
    <row r="1522" spans="1:2" x14ac:dyDescent="0.2">
      <c r="A1522" s="18" t="s">
        <v>1890</v>
      </c>
      <c r="B1522" s="18" t="s">
        <v>3189</v>
      </c>
    </row>
    <row r="1523" spans="1:2" x14ac:dyDescent="0.2">
      <c r="A1523" s="18" t="s">
        <v>1891</v>
      </c>
      <c r="B1523" s="18" t="s">
        <v>3126</v>
      </c>
    </row>
    <row r="1524" spans="1:2" x14ac:dyDescent="0.2">
      <c r="A1524" s="18" t="s">
        <v>1892</v>
      </c>
      <c r="B1524" s="18" t="s">
        <v>3346</v>
      </c>
    </row>
    <row r="1525" spans="1:2" x14ac:dyDescent="0.2">
      <c r="A1525" s="18" t="s">
        <v>1893</v>
      </c>
      <c r="B1525" s="18" t="s">
        <v>3350</v>
      </c>
    </row>
    <row r="1526" spans="1:2" x14ac:dyDescent="0.2">
      <c r="A1526" s="18" t="s">
        <v>1894</v>
      </c>
      <c r="B1526" s="18" t="s">
        <v>3098</v>
      </c>
    </row>
    <row r="1527" spans="1:2" x14ac:dyDescent="0.2">
      <c r="A1527" s="18" t="s">
        <v>1895</v>
      </c>
      <c r="B1527" s="18" t="s">
        <v>3360</v>
      </c>
    </row>
    <row r="1528" spans="1:2" x14ac:dyDescent="0.2">
      <c r="A1528" s="18" t="s">
        <v>1896</v>
      </c>
      <c r="B1528" s="18" t="s">
        <v>3196</v>
      </c>
    </row>
    <row r="1529" spans="1:2" x14ac:dyDescent="0.2">
      <c r="A1529" s="18" t="s">
        <v>1897</v>
      </c>
      <c r="B1529" s="18" t="s">
        <v>3390</v>
      </c>
    </row>
    <row r="1530" spans="1:2" x14ac:dyDescent="0.2">
      <c r="A1530" s="18" t="s">
        <v>1898</v>
      </c>
      <c r="B1530" s="18" t="s">
        <v>3379</v>
      </c>
    </row>
    <row r="1531" spans="1:2" x14ac:dyDescent="0.2">
      <c r="A1531" s="18" t="s">
        <v>1899</v>
      </c>
      <c r="B1531" s="18" t="s">
        <v>3496</v>
      </c>
    </row>
    <row r="1532" spans="1:2" x14ac:dyDescent="0.2">
      <c r="A1532" s="18" t="s">
        <v>1900</v>
      </c>
      <c r="B1532" s="18" t="s">
        <v>3181</v>
      </c>
    </row>
    <row r="1533" spans="1:2" x14ac:dyDescent="0.2">
      <c r="A1533" s="18" t="s">
        <v>1901</v>
      </c>
      <c r="B1533" s="18" t="s">
        <v>3077</v>
      </c>
    </row>
    <row r="1534" spans="1:2" x14ac:dyDescent="0.2">
      <c r="A1534" s="18" t="s">
        <v>1902</v>
      </c>
      <c r="B1534" s="18" t="s">
        <v>3069</v>
      </c>
    </row>
    <row r="1535" spans="1:2" x14ac:dyDescent="0.2">
      <c r="A1535" s="18" t="s">
        <v>1903</v>
      </c>
      <c r="B1535" s="18" t="s">
        <v>3114</v>
      </c>
    </row>
    <row r="1536" spans="1:2" x14ac:dyDescent="0.2">
      <c r="A1536" s="18" t="s">
        <v>1904</v>
      </c>
      <c r="B1536" s="18" t="s">
        <v>3343</v>
      </c>
    </row>
    <row r="1537" spans="1:2" x14ac:dyDescent="0.2">
      <c r="A1537" s="18" t="s">
        <v>1905</v>
      </c>
      <c r="B1537" s="18" t="s">
        <v>3060</v>
      </c>
    </row>
    <row r="1538" spans="1:2" x14ac:dyDescent="0.2">
      <c r="A1538" s="18" t="s">
        <v>1906</v>
      </c>
      <c r="B1538" s="18" t="s">
        <v>3136</v>
      </c>
    </row>
    <row r="1539" spans="1:2" x14ac:dyDescent="0.2">
      <c r="A1539" s="18" t="s">
        <v>1907</v>
      </c>
      <c r="B1539" s="18" t="s">
        <v>3089</v>
      </c>
    </row>
    <row r="1540" spans="1:2" x14ac:dyDescent="0.2">
      <c r="A1540" s="18" t="s">
        <v>1908</v>
      </c>
      <c r="B1540" s="18" t="s">
        <v>3093</v>
      </c>
    </row>
    <row r="1541" spans="1:2" x14ac:dyDescent="0.2">
      <c r="A1541" s="18" t="s">
        <v>1909</v>
      </c>
      <c r="B1541" s="18" t="s">
        <v>3066</v>
      </c>
    </row>
    <row r="1542" spans="1:2" x14ac:dyDescent="0.2">
      <c r="A1542" s="18" t="s">
        <v>1910</v>
      </c>
      <c r="B1542" s="18" t="s">
        <v>3321</v>
      </c>
    </row>
    <row r="1543" spans="1:2" x14ac:dyDescent="0.2">
      <c r="A1543" s="18" t="s">
        <v>1911</v>
      </c>
      <c r="B1543" s="18" t="s">
        <v>3204</v>
      </c>
    </row>
    <row r="1544" spans="1:2" x14ac:dyDescent="0.2">
      <c r="A1544" s="18" t="s">
        <v>1912</v>
      </c>
      <c r="B1544" s="18" t="s">
        <v>3138</v>
      </c>
    </row>
    <row r="1545" spans="1:2" x14ac:dyDescent="0.2">
      <c r="A1545" s="18" t="s">
        <v>1913</v>
      </c>
      <c r="B1545" s="18" t="s">
        <v>3090</v>
      </c>
    </row>
    <row r="1546" spans="1:2" x14ac:dyDescent="0.2">
      <c r="A1546" s="18" t="s">
        <v>1914</v>
      </c>
      <c r="B1546" s="18" t="s">
        <v>3337</v>
      </c>
    </row>
    <row r="1547" spans="1:2" x14ac:dyDescent="0.2">
      <c r="A1547" s="18" t="s">
        <v>1915</v>
      </c>
      <c r="B1547" s="18" t="s">
        <v>3233</v>
      </c>
    </row>
    <row r="1548" spans="1:2" x14ac:dyDescent="0.2">
      <c r="A1548" s="18" t="s">
        <v>1916</v>
      </c>
      <c r="B1548" s="18" t="s">
        <v>3190</v>
      </c>
    </row>
    <row r="1549" spans="1:2" x14ac:dyDescent="0.2">
      <c r="A1549" s="18" t="s">
        <v>1917</v>
      </c>
      <c r="B1549" s="18" t="s">
        <v>3329</v>
      </c>
    </row>
    <row r="1550" spans="1:2" x14ac:dyDescent="0.2">
      <c r="A1550" s="18" t="s">
        <v>1918</v>
      </c>
      <c r="B1550" s="18" t="s">
        <v>3381</v>
      </c>
    </row>
    <row r="1551" spans="1:2" x14ac:dyDescent="0.2">
      <c r="A1551" s="18" t="s">
        <v>1919</v>
      </c>
      <c r="B1551" s="18" t="s">
        <v>3442</v>
      </c>
    </row>
    <row r="1552" spans="1:2" x14ac:dyDescent="0.2">
      <c r="A1552" s="18" t="s">
        <v>1920</v>
      </c>
      <c r="B1552" s="18" t="s">
        <v>3347</v>
      </c>
    </row>
    <row r="1553" spans="1:2" x14ac:dyDescent="0.2">
      <c r="A1553" s="18" t="s">
        <v>1921</v>
      </c>
      <c r="B1553" s="18" t="s">
        <v>3234</v>
      </c>
    </row>
    <row r="1554" spans="1:2" x14ac:dyDescent="0.2">
      <c r="A1554" s="18" t="s">
        <v>1922</v>
      </c>
      <c r="B1554" s="18" t="s">
        <v>3116</v>
      </c>
    </row>
    <row r="1555" spans="1:2" x14ac:dyDescent="0.2">
      <c r="A1555" s="18" t="s">
        <v>1923</v>
      </c>
      <c r="B1555" s="18" t="s">
        <v>3305</v>
      </c>
    </row>
    <row r="1556" spans="1:2" x14ac:dyDescent="0.2">
      <c r="A1556" s="18" t="s">
        <v>1924</v>
      </c>
      <c r="B1556" s="18" t="s">
        <v>3306</v>
      </c>
    </row>
    <row r="1557" spans="1:2" x14ac:dyDescent="0.2">
      <c r="A1557" s="18" t="s">
        <v>1925</v>
      </c>
      <c r="B1557" s="18" t="s">
        <v>3215</v>
      </c>
    </row>
    <row r="1558" spans="1:2" x14ac:dyDescent="0.2">
      <c r="A1558" s="18" t="s">
        <v>1926</v>
      </c>
      <c r="B1558" s="18" t="s">
        <v>3289</v>
      </c>
    </row>
    <row r="1559" spans="1:2" x14ac:dyDescent="0.2">
      <c r="A1559" s="18" t="s">
        <v>1927</v>
      </c>
      <c r="B1559" s="18" t="s">
        <v>3328</v>
      </c>
    </row>
    <row r="1560" spans="1:2" x14ac:dyDescent="0.2">
      <c r="A1560" s="18" t="s">
        <v>1928</v>
      </c>
      <c r="B1560" s="18" t="s">
        <v>3205</v>
      </c>
    </row>
    <row r="1561" spans="1:2" x14ac:dyDescent="0.2">
      <c r="A1561" s="18" t="s">
        <v>1929</v>
      </c>
      <c r="B1561" s="18" t="s">
        <v>3078</v>
      </c>
    </row>
    <row r="1562" spans="1:2" x14ac:dyDescent="0.2">
      <c r="A1562" s="18" t="s">
        <v>1930</v>
      </c>
      <c r="B1562" s="18" t="s">
        <v>3062</v>
      </c>
    </row>
    <row r="1563" spans="1:2" x14ac:dyDescent="0.2">
      <c r="A1563" s="18" t="s">
        <v>1931</v>
      </c>
      <c r="B1563" s="18" t="s">
        <v>3209</v>
      </c>
    </row>
    <row r="1564" spans="1:2" x14ac:dyDescent="0.2">
      <c r="A1564" s="18" t="s">
        <v>1932</v>
      </c>
      <c r="B1564" s="18" t="s">
        <v>3145</v>
      </c>
    </row>
    <row r="1565" spans="1:2" x14ac:dyDescent="0.2">
      <c r="A1565" s="18" t="s">
        <v>1933</v>
      </c>
      <c r="B1565" s="18" t="s">
        <v>3059</v>
      </c>
    </row>
    <row r="1566" spans="1:2" x14ac:dyDescent="0.2">
      <c r="A1566" s="18" t="s">
        <v>1934</v>
      </c>
      <c r="B1566" s="18" t="s">
        <v>3235</v>
      </c>
    </row>
    <row r="1567" spans="1:2" x14ac:dyDescent="0.2">
      <c r="A1567" s="18" t="s">
        <v>1935</v>
      </c>
      <c r="B1567" s="18" t="s">
        <v>3254</v>
      </c>
    </row>
    <row r="1568" spans="1:2" x14ac:dyDescent="0.2">
      <c r="A1568" s="18" t="s">
        <v>1936</v>
      </c>
      <c r="B1568" s="18" t="s">
        <v>3255</v>
      </c>
    </row>
    <row r="1569" spans="1:2" x14ac:dyDescent="0.2">
      <c r="A1569" s="18" t="s">
        <v>1937</v>
      </c>
      <c r="B1569" s="18" t="s">
        <v>3256</v>
      </c>
    </row>
    <row r="1570" spans="1:2" x14ac:dyDescent="0.2">
      <c r="A1570" s="18" t="s">
        <v>1938</v>
      </c>
      <c r="B1570" s="18" t="s">
        <v>3257</v>
      </c>
    </row>
    <row r="1571" spans="1:2" x14ac:dyDescent="0.2">
      <c r="A1571" s="18" t="s">
        <v>1939</v>
      </c>
      <c r="B1571" s="18" t="s">
        <v>3236</v>
      </c>
    </row>
    <row r="1572" spans="1:2" x14ac:dyDescent="0.2">
      <c r="A1572" s="18" t="s">
        <v>1940</v>
      </c>
      <c r="B1572" s="18" t="s">
        <v>3248</v>
      </c>
    </row>
    <row r="1573" spans="1:2" x14ac:dyDescent="0.2">
      <c r="A1573" s="18" t="s">
        <v>1941</v>
      </c>
      <c r="B1573" s="18" t="s">
        <v>3249</v>
      </c>
    </row>
    <row r="1574" spans="1:2" x14ac:dyDescent="0.2">
      <c r="A1574" s="18" t="s">
        <v>1942</v>
      </c>
      <c r="B1574" s="18" t="s">
        <v>3258</v>
      </c>
    </row>
    <row r="1575" spans="1:2" x14ac:dyDescent="0.2">
      <c r="A1575" s="18" t="s">
        <v>1943</v>
      </c>
      <c r="B1575" s="18" t="s">
        <v>3250</v>
      </c>
    </row>
    <row r="1576" spans="1:2" x14ac:dyDescent="0.2">
      <c r="A1576" s="18" t="s">
        <v>1944</v>
      </c>
      <c r="B1576" s="18" t="s">
        <v>3251</v>
      </c>
    </row>
    <row r="1577" spans="1:2" x14ac:dyDescent="0.2">
      <c r="A1577" s="18" t="s">
        <v>1945</v>
      </c>
      <c r="B1577" s="18" t="s">
        <v>3339</v>
      </c>
    </row>
    <row r="1578" spans="1:2" x14ac:dyDescent="0.2">
      <c r="A1578" s="18" t="s">
        <v>1946</v>
      </c>
      <c r="B1578" s="18" t="s">
        <v>3198</v>
      </c>
    </row>
    <row r="1579" spans="1:2" x14ac:dyDescent="0.2">
      <c r="A1579" s="18" t="s">
        <v>1947</v>
      </c>
      <c r="B1579" s="18" t="s">
        <v>3322</v>
      </c>
    </row>
    <row r="1580" spans="1:2" x14ac:dyDescent="0.2">
      <c r="A1580" s="18" t="s">
        <v>1948</v>
      </c>
      <c r="B1580" s="18" t="s">
        <v>3376</v>
      </c>
    </row>
    <row r="1581" spans="1:2" x14ac:dyDescent="0.2">
      <c r="A1581" s="18" t="s">
        <v>1949</v>
      </c>
      <c r="B1581" s="18" t="s">
        <v>3340</v>
      </c>
    </row>
    <row r="1582" spans="1:2" x14ac:dyDescent="0.2">
      <c r="A1582" s="18" t="s">
        <v>1950</v>
      </c>
      <c r="B1582" s="18" t="s">
        <v>3125</v>
      </c>
    </row>
    <row r="1583" spans="1:2" x14ac:dyDescent="0.2">
      <c r="A1583" s="18" t="s">
        <v>1951</v>
      </c>
      <c r="B1583" s="18" t="s">
        <v>3203</v>
      </c>
    </row>
    <row r="1584" spans="1:2" x14ac:dyDescent="0.2">
      <c r="A1584" s="18" t="s">
        <v>1952</v>
      </c>
      <c r="B1584" s="18" t="s">
        <v>3070</v>
      </c>
    </row>
    <row r="1585" spans="1:2" x14ac:dyDescent="0.2">
      <c r="A1585" s="18" t="s">
        <v>1953</v>
      </c>
      <c r="B1585" s="18" t="s">
        <v>3084</v>
      </c>
    </row>
    <row r="1586" spans="1:2" x14ac:dyDescent="0.2">
      <c r="A1586" s="18" t="s">
        <v>1954</v>
      </c>
      <c r="B1586" s="18" t="s">
        <v>3290</v>
      </c>
    </row>
    <row r="1587" spans="1:2" x14ac:dyDescent="0.2">
      <c r="A1587" s="18" t="s">
        <v>1955</v>
      </c>
      <c r="B1587" s="18" t="s">
        <v>3291</v>
      </c>
    </row>
    <row r="1588" spans="1:2" x14ac:dyDescent="0.2">
      <c r="A1588" s="18" t="s">
        <v>1956</v>
      </c>
      <c r="B1588" s="18" t="s">
        <v>3054</v>
      </c>
    </row>
    <row r="1589" spans="1:2" x14ac:dyDescent="0.2">
      <c r="A1589" s="18" t="s">
        <v>1957</v>
      </c>
      <c r="B1589" s="18" t="s">
        <v>3143</v>
      </c>
    </row>
    <row r="1590" spans="1:2" x14ac:dyDescent="0.2">
      <c r="A1590" s="18" t="s">
        <v>1958</v>
      </c>
      <c r="B1590" s="18" t="s">
        <v>3355</v>
      </c>
    </row>
    <row r="1591" spans="1:2" x14ac:dyDescent="0.2">
      <c r="A1591" s="18" t="s">
        <v>1959</v>
      </c>
      <c r="B1591" s="18" t="s">
        <v>3353</v>
      </c>
    </row>
    <row r="1592" spans="1:2" x14ac:dyDescent="0.2">
      <c r="A1592" s="18" t="s">
        <v>1960</v>
      </c>
      <c r="B1592" s="18" t="s">
        <v>3079</v>
      </c>
    </row>
    <row r="1593" spans="1:2" x14ac:dyDescent="0.2">
      <c r="A1593" s="18" t="s">
        <v>1961</v>
      </c>
      <c r="B1593" s="18" t="s">
        <v>3177</v>
      </c>
    </row>
    <row r="1594" spans="1:2" x14ac:dyDescent="0.2">
      <c r="A1594" s="18" t="s">
        <v>1962</v>
      </c>
      <c r="B1594" s="18" t="s">
        <v>3128</v>
      </c>
    </row>
    <row r="1595" spans="1:2" x14ac:dyDescent="0.2">
      <c r="A1595" s="18" t="s">
        <v>1963</v>
      </c>
      <c r="B1595" s="18" t="s">
        <v>3451</v>
      </c>
    </row>
    <row r="1596" spans="1:2" x14ac:dyDescent="0.2">
      <c r="A1596" s="18" t="s">
        <v>1964</v>
      </c>
      <c r="B1596" s="18" t="s">
        <v>3071</v>
      </c>
    </row>
    <row r="1597" spans="1:2" x14ac:dyDescent="0.2">
      <c r="A1597" s="18" t="s">
        <v>1965</v>
      </c>
      <c r="B1597" s="18" t="s">
        <v>3292</v>
      </c>
    </row>
    <row r="1598" spans="1:2" x14ac:dyDescent="0.2">
      <c r="A1598" s="18" t="s">
        <v>1966</v>
      </c>
      <c r="B1598" s="18" t="s">
        <v>3199</v>
      </c>
    </row>
    <row r="1599" spans="1:2" x14ac:dyDescent="0.2">
      <c r="A1599" s="18" t="s">
        <v>1967</v>
      </c>
      <c r="B1599" s="18" t="s">
        <v>3273</v>
      </c>
    </row>
    <row r="1600" spans="1:2" x14ac:dyDescent="0.2">
      <c r="A1600" s="18" t="s">
        <v>1968</v>
      </c>
      <c r="B1600" s="18" t="s">
        <v>3130</v>
      </c>
    </row>
    <row r="1601" spans="1:2" x14ac:dyDescent="0.2">
      <c r="A1601" s="18" t="s">
        <v>1969</v>
      </c>
      <c r="B1601" s="18" t="s">
        <v>3237</v>
      </c>
    </row>
    <row r="1602" spans="1:2" x14ac:dyDescent="0.2">
      <c r="A1602" s="18" t="s">
        <v>1970</v>
      </c>
      <c r="B1602" s="18" t="s">
        <v>3183</v>
      </c>
    </row>
    <row r="1603" spans="1:2" x14ac:dyDescent="0.2">
      <c r="A1603" s="18" t="s">
        <v>1971</v>
      </c>
      <c r="B1603" s="18" t="s">
        <v>3374</v>
      </c>
    </row>
    <row r="1604" spans="1:2" x14ac:dyDescent="0.2">
      <c r="A1604" s="18" t="s">
        <v>1972</v>
      </c>
      <c r="B1604" s="18" t="s">
        <v>3117</v>
      </c>
    </row>
    <row r="1605" spans="1:2" x14ac:dyDescent="0.2">
      <c r="A1605" s="18" t="s">
        <v>1973</v>
      </c>
      <c r="B1605" s="18" t="s">
        <v>3293</v>
      </c>
    </row>
    <row r="1606" spans="1:2" x14ac:dyDescent="0.2">
      <c r="A1606" s="18" t="s">
        <v>1974</v>
      </c>
      <c r="B1606" s="18" t="s">
        <v>3386</v>
      </c>
    </row>
    <row r="1607" spans="1:2" x14ac:dyDescent="0.2">
      <c r="A1607" s="18" t="s">
        <v>1975</v>
      </c>
      <c r="B1607" s="18" t="s">
        <v>3191</v>
      </c>
    </row>
    <row r="1608" spans="1:2" x14ac:dyDescent="0.2">
      <c r="A1608" s="18" t="s">
        <v>1976</v>
      </c>
      <c r="B1608" s="18" t="s">
        <v>3307</v>
      </c>
    </row>
    <row r="1609" spans="1:2" x14ac:dyDescent="0.2">
      <c r="A1609" s="18" t="s">
        <v>1977</v>
      </c>
      <c r="B1609" s="18" t="s">
        <v>2717</v>
      </c>
    </row>
    <row r="1610" spans="1:2" x14ac:dyDescent="0.2">
      <c r="A1610" s="18" t="s">
        <v>1978</v>
      </c>
      <c r="B1610" s="18" t="s">
        <v>3325</v>
      </c>
    </row>
    <row r="1611" spans="1:2" x14ac:dyDescent="0.2">
      <c r="A1611" s="18" t="s">
        <v>1979</v>
      </c>
      <c r="B1611" s="18" t="s">
        <v>3382</v>
      </c>
    </row>
    <row r="1612" spans="1:2" x14ac:dyDescent="0.2">
      <c r="A1612" s="18" t="s">
        <v>1980</v>
      </c>
      <c r="B1612" s="18" t="s">
        <v>3192</v>
      </c>
    </row>
    <row r="1613" spans="1:2" x14ac:dyDescent="0.2">
      <c r="A1613" s="18" t="s">
        <v>1981</v>
      </c>
      <c r="B1613" s="18" t="s">
        <v>3091</v>
      </c>
    </row>
    <row r="1614" spans="1:2" x14ac:dyDescent="0.2">
      <c r="A1614" s="18" t="s">
        <v>1982</v>
      </c>
      <c r="B1614" s="18" t="s">
        <v>3280</v>
      </c>
    </row>
    <row r="1615" spans="1:2" x14ac:dyDescent="0.2">
      <c r="A1615" s="18" t="s">
        <v>1983</v>
      </c>
      <c r="B1615" s="18" t="s">
        <v>3281</v>
      </c>
    </row>
    <row r="1616" spans="1:2" x14ac:dyDescent="0.2">
      <c r="A1616" s="18" t="s">
        <v>1984</v>
      </c>
      <c r="B1616" s="18" t="s">
        <v>3112</v>
      </c>
    </row>
    <row r="1617" spans="1:2" x14ac:dyDescent="0.2">
      <c r="A1617" s="18" t="s">
        <v>1985</v>
      </c>
      <c r="B1617" s="18" t="s">
        <v>3490</v>
      </c>
    </row>
    <row r="1618" spans="1:2" x14ac:dyDescent="0.2">
      <c r="A1618" s="18" t="s">
        <v>1986</v>
      </c>
      <c r="B1618" s="18" t="s">
        <v>3334</v>
      </c>
    </row>
    <row r="1619" spans="1:2" x14ac:dyDescent="0.2">
      <c r="A1619" s="18" t="s">
        <v>1987</v>
      </c>
      <c r="B1619" s="18" t="s">
        <v>3129</v>
      </c>
    </row>
    <row r="1620" spans="1:2" x14ac:dyDescent="0.2">
      <c r="A1620" s="18" t="s">
        <v>1988</v>
      </c>
      <c r="B1620" s="18" t="s">
        <v>3063</v>
      </c>
    </row>
    <row r="1621" spans="1:2" x14ac:dyDescent="0.2">
      <c r="A1621" s="18" t="s">
        <v>1989</v>
      </c>
      <c r="B1621" s="18" t="s">
        <v>3282</v>
      </c>
    </row>
    <row r="1622" spans="1:2" x14ac:dyDescent="0.2">
      <c r="A1622" s="18" t="s">
        <v>1990</v>
      </c>
      <c r="B1622" s="18" t="s">
        <v>3359</v>
      </c>
    </row>
    <row r="1623" spans="1:2" x14ac:dyDescent="0.2">
      <c r="A1623" s="18" t="s">
        <v>1991</v>
      </c>
      <c r="B1623" s="18" t="s">
        <v>3057</v>
      </c>
    </row>
    <row r="1624" spans="1:2" x14ac:dyDescent="0.2">
      <c r="A1624" s="18" t="s">
        <v>1992</v>
      </c>
      <c r="B1624" s="18" t="s">
        <v>3206</v>
      </c>
    </row>
    <row r="1625" spans="1:2" x14ac:dyDescent="0.2">
      <c r="A1625" s="18" t="s">
        <v>1993</v>
      </c>
      <c r="B1625" s="18" t="s">
        <v>3216</v>
      </c>
    </row>
    <row r="1626" spans="1:2" x14ac:dyDescent="0.2">
      <c r="A1626" s="18" t="s">
        <v>1994</v>
      </c>
      <c r="B1626" s="18" t="s">
        <v>3118</v>
      </c>
    </row>
    <row r="1627" spans="1:2" x14ac:dyDescent="0.2">
      <c r="A1627" s="18" t="s">
        <v>1995</v>
      </c>
      <c r="B1627" s="18" t="s">
        <v>3188</v>
      </c>
    </row>
    <row r="1628" spans="1:2" x14ac:dyDescent="0.2">
      <c r="A1628" s="18" t="s">
        <v>1996</v>
      </c>
      <c r="B1628" s="18" t="s">
        <v>3055</v>
      </c>
    </row>
    <row r="1629" spans="1:2" x14ac:dyDescent="0.2">
      <c r="A1629" s="18" t="s">
        <v>1997</v>
      </c>
      <c r="B1629" s="18" t="s">
        <v>3439</v>
      </c>
    </row>
    <row r="1630" spans="1:2" x14ac:dyDescent="0.2">
      <c r="A1630" s="18" t="s">
        <v>1998</v>
      </c>
      <c r="B1630" s="18" t="s">
        <v>3497</v>
      </c>
    </row>
    <row r="1631" spans="1:2" x14ac:dyDescent="0.2">
      <c r="A1631" s="18" t="s">
        <v>1999</v>
      </c>
      <c r="B1631" s="18" t="s">
        <v>3383</v>
      </c>
    </row>
    <row r="1632" spans="1:2" x14ac:dyDescent="0.2">
      <c r="A1632" s="18" t="s">
        <v>2000</v>
      </c>
      <c r="B1632" s="18" t="s">
        <v>3103</v>
      </c>
    </row>
    <row r="1633" spans="1:2" x14ac:dyDescent="0.2">
      <c r="A1633" s="18" t="s">
        <v>2001</v>
      </c>
      <c r="B1633" s="18" t="s">
        <v>3378</v>
      </c>
    </row>
    <row r="1634" spans="1:2" x14ac:dyDescent="0.2">
      <c r="A1634" s="18" t="s">
        <v>2002</v>
      </c>
      <c r="B1634" s="18" t="s">
        <v>3308</v>
      </c>
    </row>
    <row r="1635" spans="1:2" x14ac:dyDescent="0.2">
      <c r="A1635" s="18" t="s">
        <v>2003</v>
      </c>
      <c r="B1635" s="18" t="s">
        <v>3178</v>
      </c>
    </row>
    <row r="1636" spans="1:2" x14ac:dyDescent="0.2">
      <c r="A1636" s="18" t="s">
        <v>2004</v>
      </c>
      <c r="B1636" s="18" t="s">
        <v>3202</v>
      </c>
    </row>
    <row r="1637" spans="1:2" x14ac:dyDescent="0.2">
      <c r="A1637" s="18" t="s">
        <v>2005</v>
      </c>
      <c r="B1637" s="18" t="s">
        <v>3146</v>
      </c>
    </row>
    <row r="1638" spans="1:2" x14ac:dyDescent="0.2">
      <c r="A1638" s="18" t="s">
        <v>2006</v>
      </c>
      <c r="B1638" s="18" t="s">
        <v>3132</v>
      </c>
    </row>
    <row r="1639" spans="1:2" x14ac:dyDescent="0.2">
      <c r="A1639" s="18" t="s">
        <v>2007</v>
      </c>
      <c r="B1639" s="18" t="s">
        <v>3074</v>
      </c>
    </row>
    <row r="1640" spans="1:2" x14ac:dyDescent="0.2">
      <c r="A1640" s="18" t="s">
        <v>2008</v>
      </c>
      <c r="B1640" s="18" t="s">
        <v>3387</v>
      </c>
    </row>
    <row r="1641" spans="1:2" x14ac:dyDescent="0.2">
      <c r="A1641" s="18" t="s">
        <v>2009</v>
      </c>
      <c r="B1641" s="18" t="s">
        <v>3331</v>
      </c>
    </row>
    <row r="1642" spans="1:2" x14ac:dyDescent="0.2">
      <c r="A1642" s="18" t="s">
        <v>2010</v>
      </c>
      <c r="B1642" s="18" t="s">
        <v>3147</v>
      </c>
    </row>
    <row r="1643" spans="1:2" x14ac:dyDescent="0.2">
      <c r="A1643" s="18" t="s">
        <v>2011</v>
      </c>
      <c r="B1643" s="18" t="s">
        <v>3271</v>
      </c>
    </row>
    <row r="1644" spans="1:2" x14ac:dyDescent="0.2">
      <c r="A1644" s="18" t="s">
        <v>2012</v>
      </c>
      <c r="B1644" s="18" t="s">
        <v>3238</v>
      </c>
    </row>
    <row r="1645" spans="1:2" x14ac:dyDescent="0.2">
      <c r="A1645" s="18" t="s">
        <v>2013</v>
      </c>
      <c r="B1645" s="18" t="s">
        <v>3259</v>
      </c>
    </row>
    <row r="1646" spans="1:2" x14ac:dyDescent="0.2">
      <c r="A1646" s="18" t="s">
        <v>2014</v>
      </c>
      <c r="B1646" s="18" t="s">
        <v>3260</v>
      </c>
    </row>
    <row r="1647" spans="1:2" x14ac:dyDescent="0.2">
      <c r="A1647" s="18" t="s">
        <v>2015</v>
      </c>
      <c r="B1647" s="18" t="s">
        <v>3261</v>
      </c>
    </row>
    <row r="1648" spans="1:2" x14ac:dyDescent="0.2">
      <c r="A1648" s="18" t="s">
        <v>2016</v>
      </c>
      <c r="B1648" s="18" t="s">
        <v>3262</v>
      </c>
    </row>
    <row r="1649" spans="1:2" x14ac:dyDescent="0.2">
      <c r="A1649" s="18" t="s">
        <v>2017</v>
      </c>
      <c r="B1649" s="18" t="s">
        <v>3263</v>
      </c>
    </row>
    <row r="1650" spans="1:2" x14ac:dyDescent="0.2">
      <c r="A1650" s="18" t="s">
        <v>2018</v>
      </c>
      <c r="B1650" s="18" t="s">
        <v>3264</v>
      </c>
    </row>
    <row r="1651" spans="1:2" x14ac:dyDescent="0.2">
      <c r="A1651" s="18" t="s">
        <v>2019</v>
      </c>
      <c r="B1651" s="18" t="s">
        <v>3265</v>
      </c>
    </row>
    <row r="1652" spans="1:2" x14ac:dyDescent="0.2">
      <c r="A1652" s="18" t="s">
        <v>2020</v>
      </c>
      <c r="B1652" s="18" t="s">
        <v>3119</v>
      </c>
    </row>
    <row r="1653" spans="1:2" x14ac:dyDescent="0.2">
      <c r="A1653" s="18" t="s">
        <v>2021</v>
      </c>
      <c r="B1653" s="18" t="s">
        <v>3099</v>
      </c>
    </row>
    <row r="1654" spans="1:2" x14ac:dyDescent="0.2">
      <c r="A1654" s="18" t="s">
        <v>2022</v>
      </c>
      <c r="B1654" s="18" t="s">
        <v>3072</v>
      </c>
    </row>
    <row r="1655" spans="1:2" x14ac:dyDescent="0.2">
      <c r="A1655" s="18" t="s">
        <v>2023</v>
      </c>
      <c r="B1655" s="18" t="s">
        <v>3144</v>
      </c>
    </row>
    <row r="1656" spans="1:2" x14ac:dyDescent="0.2">
      <c r="A1656" s="18" t="s">
        <v>2024</v>
      </c>
      <c r="B1656" s="18" t="s">
        <v>3184</v>
      </c>
    </row>
    <row r="1657" spans="1:2" x14ac:dyDescent="0.2">
      <c r="A1657" s="18" t="s">
        <v>2025</v>
      </c>
      <c r="B1657" s="18" t="s">
        <v>3152</v>
      </c>
    </row>
    <row r="1658" spans="1:2" x14ac:dyDescent="0.2">
      <c r="A1658" s="18" t="s">
        <v>2026</v>
      </c>
      <c r="B1658" s="18" t="s">
        <v>3200</v>
      </c>
    </row>
    <row r="1659" spans="1:2" x14ac:dyDescent="0.2">
      <c r="A1659" s="18" t="s">
        <v>2027</v>
      </c>
      <c r="B1659" s="18" t="s">
        <v>3283</v>
      </c>
    </row>
    <row r="1660" spans="1:2" x14ac:dyDescent="0.2">
      <c r="A1660" s="18" t="s">
        <v>2028</v>
      </c>
      <c r="B1660" s="18" t="s">
        <v>3171</v>
      </c>
    </row>
    <row r="1661" spans="1:2" x14ac:dyDescent="0.2">
      <c r="A1661" s="18" t="s">
        <v>2029</v>
      </c>
      <c r="B1661" s="18" t="s">
        <v>3341</v>
      </c>
    </row>
    <row r="1662" spans="1:2" x14ac:dyDescent="0.2">
      <c r="A1662" s="18" t="s">
        <v>2030</v>
      </c>
      <c r="B1662" s="18" t="s">
        <v>3092</v>
      </c>
    </row>
    <row r="1663" spans="1:2" x14ac:dyDescent="0.2">
      <c r="A1663" s="18" t="s">
        <v>2031</v>
      </c>
      <c r="B1663" s="18" t="s">
        <v>3335</v>
      </c>
    </row>
    <row r="1664" spans="1:2" x14ac:dyDescent="0.2">
      <c r="A1664" s="18" t="s">
        <v>2032</v>
      </c>
      <c r="B1664" s="18" t="s">
        <v>3210</v>
      </c>
    </row>
    <row r="1665" spans="1:2" x14ac:dyDescent="0.2">
      <c r="A1665" s="18" t="s">
        <v>2033</v>
      </c>
      <c r="B1665" s="18" t="s">
        <v>3358</v>
      </c>
    </row>
    <row r="1666" spans="1:2" x14ac:dyDescent="0.2">
      <c r="A1666" s="18" t="s">
        <v>2034</v>
      </c>
      <c r="B1666" s="18" t="s">
        <v>3094</v>
      </c>
    </row>
    <row r="1667" spans="1:2" x14ac:dyDescent="0.2">
      <c r="A1667" s="18" t="s">
        <v>2035</v>
      </c>
      <c r="B1667" s="18" t="s">
        <v>3142</v>
      </c>
    </row>
    <row r="1668" spans="1:2" x14ac:dyDescent="0.2">
      <c r="A1668" s="18" t="s">
        <v>2036</v>
      </c>
      <c r="B1668" s="18" t="s">
        <v>3148</v>
      </c>
    </row>
    <row r="1669" spans="1:2" x14ac:dyDescent="0.2">
      <c r="A1669" s="18" t="s">
        <v>2037</v>
      </c>
      <c r="B1669" s="18" t="s">
        <v>3139</v>
      </c>
    </row>
    <row r="1670" spans="1:2" x14ac:dyDescent="0.2">
      <c r="A1670" s="18" t="s">
        <v>2038</v>
      </c>
      <c r="B1670" s="18" t="s">
        <v>3179</v>
      </c>
    </row>
    <row r="1671" spans="1:2" x14ac:dyDescent="0.2">
      <c r="A1671" s="18" t="s">
        <v>2039</v>
      </c>
      <c r="B1671" s="18" t="s">
        <v>3278</v>
      </c>
    </row>
    <row r="1672" spans="1:2" x14ac:dyDescent="0.2">
      <c r="A1672" s="18" t="s">
        <v>2040</v>
      </c>
      <c r="B1672" s="18" t="s">
        <v>3239</v>
      </c>
    </row>
    <row r="1673" spans="1:2" x14ac:dyDescent="0.2">
      <c r="A1673" s="18" t="s">
        <v>2041</v>
      </c>
      <c r="B1673" s="18" t="s">
        <v>3067</v>
      </c>
    </row>
    <row r="1674" spans="1:2" x14ac:dyDescent="0.2">
      <c r="A1674" s="18" t="s">
        <v>2042</v>
      </c>
      <c r="B1674" s="18" t="s">
        <v>3187</v>
      </c>
    </row>
    <row r="1675" spans="1:2" x14ac:dyDescent="0.2">
      <c r="A1675" s="18" t="s">
        <v>2043</v>
      </c>
      <c r="B1675" s="18" t="s">
        <v>3170</v>
      </c>
    </row>
    <row r="1676" spans="1:2" x14ac:dyDescent="0.2">
      <c r="A1676" s="18" t="s">
        <v>2044</v>
      </c>
      <c r="B1676" s="18" t="s">
        <v>3082</v>
      </c>
    </row>
    <row r="1677" spans="1:2" x14ac:dyDescent="0.2">
      <c r="A1677" s="18" t="s">
        <v>2045</v>
      </c>
      <c r="B1677" s="18" t="s">
        <v>3279</v>
      </c>
    </row>
    <row r="1678" spans="1:2" x14ac:dyDescent="0.2">
      <c r="A1678" s="18" t="s">
        <v>2046</v>
      </c>
      <c r="B1678" s="18" t="s">
        <v>3137</v>
      </c>
    </row>
    <row r="1679" spans="1:2" x14ac:dyDescent="0.2">
      <c r="A1679" s="18" t="s">
        <v>2047</v>
      </c>
      <c r="B1679" s="18" t="s">
        <v>3348</v>
      </c>
    </row>
    <row r="1680" spans="1:2" x14ac:dyDescent="0.2">
      <c r="A1680" s="18" t="s">
        <v>2048</v>
      </c>
      <c r="B1680" s="18" t="s">
        <v>3180</v>
      </c>
    </row>
    <row r="1681" spans="1:2" x14ac:dyDescent="0.2">
      <c r="A1681" s="18" t="s">
        <v>2049</v>
      </c>
      <c r="B1681" s="18" t="s">
        <v>3100</v>
      </c>
    </row>
    <row r="1682" spans="1:2" x14ac:dyDescent="0.2">
      <c r="A1682" s="18" t="s">
        <v>2050</v>
      </c>
      <c r="B1682" s="18" t="s">
        <v>3101</v>
      </c>
    </row>
    <row r="1683" spans="1:2" x14ac:dyDescent="0.2">
      <c r="A1683" s="18" t="s">
        <v>2051</v>
      </c>
      <c r="B1683" s="18" t="s">
        <v>3197</v>
      </c>
    </row>
    <row r="1684" spans="1:2" x14ac:dyDescent="0.2">
      <c r="A1684" s="18" t="s">
        <v>2052</v>
      </c>
      <c r="B1684" s="18" t="s">
        <v>3120</v>
      </c>
    </row>
    <row r="1685" spans="1:2" x14ac:dyDescent="0.2">
      <c r="A1685" s="18" t="s">
        <v>2053</v>
      </c>
      <c r="B1685" s="18" t="s">
        <v>3286</v>
      </c>
    </row>
    <row r="1686" spans="1:2" x14ac:dyDescent="0.2">
      <c r="A1686" s="18" t="s">
        <v>2054</v>
      </c>
      <c r="B1686" s="18" t="s">
        <v>3087</v>
      </c>
    </row>
    <row r="1687" spans="1:2" x14ac:dyDescent="0.2">
      <c r="A1687" s="18" t="s">
        <v>2055</v>
      </c>
      <c r="B1687" s="18" t="s">
        <v>3095</v>
      </c>
    </row>
    <row r="1688" spans="1:2" x14ac:dyDescent="0.2">
      <c r="A1688" s="18" t="s">
        <v>2056</v>
      </c>
      <c r="B1688" s="18" t="s">
        <v>3489</v>
      </c>
    </row>
    <row r="1689" spans="1:2" x14ac:dyDescent="0.2">
      <c r="A1689" s="18" t="s">
        <v>2057</v>
      </c>
      <c r="B1689" s="18" t="s">
        <v>3240</v>
      </c>
    </row>
    <row r="1690" spans="1:2" x14ac:dyDescent="0.2">
      <c r="A1690" s="18" t="s">
        <v>2058</v>
      </c>
      <c r="B1690" s="18" t="s">
        <v>3441</v>
      </c>
    </row>
    <row r="1691" spans="1:2" x14ac:dyDescent="0.2">
      <c r="A1691" s="18" t="s">
        <v>2059</v>
      </c>
      <c r="B1691" s="18" t="s">
        <v>3213</v>
      </c>
    </row>
    <row r="1692" spans="1:2" x14ac:dyDescent="0.2">
      <c r="A1692" s="18" t="s">
        <v>2060</v>
      </c>
      <c r="B1692" s="18" t="s">
        <v>3345</v>
      </c>
    </row>
    <row r="1693" spans="1:2" x14ac:dyDescent="0.2">
      <c r="A1693" s="18" t="s">
        <v>2061</v>
      </c>
      <c r="B1693" s="18" t="s">
        <v>3274</v>
      </c>
    </row>
    <row r="1694" spans="1:2" x14ac:dyDescent="0.2">
      <c r="A1694" s="18" t="s">
        <v>2062</v>
      </c>
      <c r="B1694" s="18" t="s">
        <v>3294</v>
      </c>
    </row>
    <row r="1695" spans="1:2" x14ac:dyDescent="0.2">
      <c r="A1695" s="18" t="s">
        <v>2063</v>
      </c>
      <c r="B1695" s="18" t="s">
        <v>3285</v>
      </c>
    </row>
    <row r="1696" spans="1:2" x14ac:dyDescent="0.2">
      <c r="A1696" s="18" t="s">
        <v>2064</v>
      </c>
      <c r="B1696" s="18" t="s">
        <v>3207</v>
      </c>
    </row>
    <row r="1697" spans="1:2" x14ac:dyDescent="0.2">
      <c r="A1697" s="18" t="s">
        <v>2065</v>
      </c>
      <c r="B1697" s="18" t="s">
        <v>3491</v>
      </c>
    </row>
    <row r="1698" spans="1:2" x14ac:dyDescent="0.2">
      <c r="A1698" s="18" t="s">
        <v>2066</v>
      </c>
      <c r="B1698" s="18" t="s">
        <v>3492</v>
      </c>
    </row>
    <row r="1699" spans="1:2" x14ac:dyDescent="0.2">
      <c r="A1699" s="18" t="s">
        <v>2067</v>
      </c>
      <c r="B1699" s="18" t="s">
        <v>3102</v>
      </c>
    </row>
    <row r="1700" spans="1:2" x14ac:dyDescent="0.2">
      <c r="A1700" s="18" t="s">
        <v>2068</v>
      </c>
      <c r="B1700" s="18" t="s">
        <v>3244</v>
      </c>
    </row>
    <row r="1701" spans="1:2" x14ac:dyDescent="0.2">
      <c r="A1701" s="18" t="s">
        <v>2069</v>
      </c>
      <c r="B1701" s="18" t="s">
        <v>3252</v>
      </c>
    </row>
    <row r="1702" spans="1:2" x14ac:dyDescent="0.2">
      <c r="A1702" s="18" t="s">
        <v>2070</v>
      </c>
      <c r="B1702" s="18" t="s">
        <v>3211</v>
      </c>
    </row>
    <row r="1703" spans="1:2" x14ac:dyDescent="0.2">
      <c r="A1703" s="18" t="s">
        <v>2071</v>
      </c>
      <c r="B1703" s="18" t="s">
        <v>3140</v>
      </c>
    </row>
    <row r="1704" spans="1:2" x14ac:dyDescent="0.2">
      <c r="A1704" s="18" t="s">
        <v>2072</v>
      </c>
      <c r="B1704" s="18" t="s">
        <v>3437</v>
      </c>
    </row>
    <row r="1705" spans="1:2" x14ac:dyDescent="0.2">
      <c r="A1705" s="18" t="s">
        <v>2073</v>
      </c>
      <c r="B1705" s="18" t="s">
        <v>3349</v>
      </c>
    </row>
    <row r="1706" spans="1:2" x14ac:dyDescent="0.2">
      <c r="A1706" s="18" t="s">
        <v>2074</v>
      </c>
      <c r="B1706" s="18" t="s">
        <v>3085</v>
      </c>
    </row>
    <row r="1707" spans="1:2" x14ac:dyDescent="0.2">
      <c r="A1707" s="18" t="s">
        <v>2075</v>
      </c>
      <c r="B1707" s="18" t="s">
        <v>3453</v>
      </c>
    </row>
    <row r="1708" spans="1:2" x14ac:dyDescent="0.2">
      <c r="A1708" s="18" t="s">
        <v>2076</v>
      </c>
      <c r="B1708" s="18" t="s">
        <v>3494</v>
      </c>
    </row>
    <row r="1709" spans="1:2" x14ac:dyDescent="0.2">
      <c r="A1709" s="18" t="s">
        <v>2077</v>
      </c>
      <c r="B1709" s="18" t="s">
        <v>3121</v>
      </c>
    </row>
    <row r="1710" spans="1:2" x14ac:dyDescent="0.2">
      <c r="A1710" s="18" t="s">
        <v>2078</v>
      </c>
      <c r="B1710" s="18" t="s">
        <v>3499</v>
      </c>
    </row>
    <row r="1711" spans="1:2" x14ac:dyDescent="0.2">
      <c r="A1711" s="18" t="s">
        <v>2079</v>
      </c>
      <c r="B1711" s="18" t="s">
        <v>3241</v>
      </c>
    </row>
    <row r="1712" spans="1:2" x14ac:dyDescent="0.2">
      <c r="A1712" s="18" t="s">
        <v>2080</v>
      </c>
      <c r="B1712" s="18" t="s">
        <v>3122</v>
      </c>
    </row>
    <row r="1713" spans="1:2" x14ac:dyDescent="0.2">
      <c r="A1713" s="18" t="s">
        <v>2081</v>
      </c>
      <c r="B1713" s="18" t="s">
        <v>3086</v>
      </c>
    </row>
    <row r="1714" spans="1:2" x14ac:dyDescent="0.2">
      <c r="A1714" s="18" t="s">
        <v>2082</v>
      </c>
      <c r="B1714" s="18" t="s">
        <v>3083</v>
      </c>
    </row>
    <row r="1715" spans="1:2" x14ac:dyDescent="0.2">
      <c r="A1715" s="18" t="s">
        <v>2083</v>
      </c>
      <c r="B1715" s="18" t="s">
        <v>3075</v>
      </c>
    </row>
    <row r="1716" spans="1:2" x14ac:dyDescent="0.2">
      <c r="A1716" s="18" t="s">
        <v>2084</v>
      </c>
      <c r="B1716" s="18" t="s">
        <v>3245</v>
      </c>
    </row>
    <row r="1717" spans="1:2" x14ac:dyDescent="0.2">
      <c r="A1717" s="18" t="s">
        <v>2085</v>
      </c>
      <c r="B1717" s="18" t="s">
        <v>3266</v>
      </c>
    </row>
    <row r="1718" spans="1:2" x14ac:dyDescent="0.2">
      <c r="A1718" s="18" t="s">
        <v>2086</v>
      </c>
      <c r="B1718" s="18" t="s">
        <v>3267</v>
      </c>
    </row>
    <row r="1719" spans="1:2" x14ac:dyDescent="0.2">
      <c r="A1719" s="18" t="s">
        <v>2087</v>
      </c>
      <c r="B1719" s="18" t="s">
        <v>3268</v>
      </c>
    </row>
    <row r="1720" spans="1:2" x14ac:dyDescent="0.2">
      <c r="A1720" s="18" t="s">
        <v>2088</v>
      </c>
      <c r="B1720" s="18" t="s">
        <v>3269</v>
      </c>
    </row>
    <row r="1721" spans="1:2" x14ac:dyDescent="0.2">
      <c r="A1721" s="18" t="s">
        <v>2089</v>
      </c>
      <c r="B1721" s="18" t="s">
        <v>3270</v>
      </c>
    </row>
    <row r="1722" spans="1:2" x14ac:dyDescent="0.2">
      <c r="A1722" s="18" t="s">
        <v>2090</v>
      </c>
      <c r="B1722" s="18" t="s">
        <v>3108</v>
      </c>
    </row>
    <row r="1723" spans="1:2" x14ac:dyDescent="0.2">
      <c r="A1723" s="18" t="s">
        <v>2091</v>
      </c>
      <c r="B1723" s="18" t="s">
        <v>3277</v>
      </c>
    </row>
    <row r="1724" spans="1:2" x14ac:dyDescent="0.2">
      <c r="A1724" s="18" t="s">
        <v>2092</v>
      </c>
      <c r="B1724" s="18" t="s">
        <v>3133</v>
      </c>
    </row>
    <row r="1725" spans="1:2" x14ac:dyDescent="0.2">
      <c r="A1725" s="18" t="s">
        <v>2093</v>
      </c>
      <c r="B1725" s="18" t="s">
        <v>3061</v>
      </c>
    </row>
    <row r="1726" spans="1:2" x14ac:dyDescent="0.2">
      <c r="A1726" s="18" t="s">
        <v>2094</v>
      </c>
      <c r="B1726" s="18" t="s">
        <v>3134</v>
      </c>
    </row>
    <row r="1727" spans="1:2" x14ac:dyDescent="0.2">
      <c r="A1727" s="18" t="s">
        <v>2095</v>
      </c>
      <c r="B1727" s="18" t="s">
        <v>3304</v>
      </c>
    </row>
    <row r="1728" spans="1:2" x14ac:dyDescent="0.2">
      <c r="A1728" s="18" t="s">
        <v>2096</v>
      </c>
      <c r="B1728" s="18" t="s">
        <v>3242</v>
      </c>
    </row>
    <row r="1729" spans="1:2" x14ac:dyDescent="0.2">
      <c r="A1729" s="18" t="s">
        <v>2097</v>
      </c>
      <c r="B1729" s="18" t="s">
        <v>3384</v>
      </c>
    </row>
    <row r="1730" spans="1:2" x14ac:dyDescent="0.2">
      <c r="A1730" s="18" t="s">
        <v>2098</v>
      </c>
      <c r="B1730" s="18" t="s">
        <v>3338</v>
      </c>
    </row>
    <row r="1731" spans="1:2" x14ac:dyDescent="0.2">
      <c r="A1731" s="18" t="s">
        <v>2099</v>
      </c>
      <c r="B1731" s="18" t="s">
        <v>3217</v>
      </c>
    </row>
    <row r="1732" spans="1:2" x14ac:dyDescent="0.2">
      <c r="A1732" s="18" t="s">
        <v>2100</v>
      </c>
      <c r="B1732" s="18" t="s">
        <v>3303</v>
      </c>
    </row>
    <row r="1733" spans="1:2" x14ac:dyDescent="0.2">
      <c r="A1733" s="18" t="s">
        <v>2101</v>
      </c>
      <c r="B1733" s="18" t="s">
        <v>3323</v>
      </c>
    </row>
    <row r="1734" spans="1:2" x14ac:dyDescent="0.2">
      <c r="A1734" s="18" t="s">
        <v>2102</v>
      </c>
      <c r="B1734" s="18" t="s">
        <v>3342</v>
      </c>
    </row>
    <row r="1735" spans="1:2" x14ac:dyDescent="0.2">
      <c r="A1735" s="18" t="s">
        <v>2103</v>
      </c>
      <c r="B1735" s="18" t="s">
        <v>3195</v>
      </c>
    </row>
    <row r="1736" spans="1:2" x14ac:dyDescent="0.2">
      <c r="A1736" s="18" t="s">
        <v>2104</v>
      </c>
      <c r="B1736" s="18" t="s">
        <v>3351</v>
      </c>
    </row>
    <row r="1737" spans="1:2" x14ac:dyDescent="0.2">
      <c r="A1737" s="18" t="s">
        <v>2105</v>
      </c>
      <c r="B1737" s="18" t="s">
        <v>3326</v>
      </c>
    </row>
    <row r="1738" spans="1:2" x14ac:dyDescent="0.2">
      <c r="A1738" s="18" t="s">
        <v>2106</v>
      </c>
      <c r="B1738" s="18" t="s">
        <v>3135</v>
      </c>
    </row>
    <row r="1739" spans="1:2" x14ac:dyDescent="0.2">
      <c r="A1739" s="18" t="s">
        <v>2107</v>
      </c>
      <c r="B1739" s="18" t="s">
        <v>3356</v>
      </c>
    </row>
    <row r="1740" spans="1:2" x14ac:dyDescent="0.2">
      <c r="A1740" s="18" t="s">
        <v>2108</v>
      </c>
      <c r="B1740" s="18" t="s">
        <v>3301</v>
      </c>
    </row>
    <row r="1741" spans="1:2" x14ac:dyDescent="0.2">
      <c r="A1741" s="18" t="s">
        <v>2109</v>
      </c>
      <c r="B1741" s="18" t="s">
        <v>3388</v>
      </c>
    </row>
    <row r="1742" spans="1:2" x14ac:dyDescent="0.2">
      <c r="A1742" s="18" t="s">
        <v>2110</v>
      </c>
      <c r="B1742" s="18" t="s">
        <v>3389</v>
      </c>
    </row>
    <row r="1743" spans="1:2" x14ac:dyDescent="0.2">
      <c r="A1743" s="18" t="s">
        <v>2111</v>
      </c>
      <c r="B1743" s="18" t="s">
        <v>3105</v>
      </c>
    </row>
    <row r="1744" spans="1:2" x14ac:dyDescent="0.2">
      <c r="A1744" s="18" t="s">
        <v>2112</v>
      </c>
      <c r="B1744" s="18" t="s">
        <v>3380</v>
      </c>
    </row>
    <row r="1745" spans="1:2" x14ac:dyDescent="0.2">
      <c r="A1745" s="18" t="s">
        <v>2113</v>
      </c>
      <c r="B1745" s="18" t="s">
        <v>3357</v>
      </c>
    </row>
    <row r="1746" spans="1:2" x14ac:dyDescent="0.2">
      <c r="A1746" s="18" t="s">
        <v>2114</v>
      </c>
      <c r="B1746" s="18" t="s">
        <v>3284</v>
      </c>
    </row>
    <row r="1747" spans="1:2" x14ac:dyDescent="0.2">
      <c r="A1747" s="18" t="s">
        <v>2115</v>
      </c>
      <c r="B1747" s="18" t="s">
        <v>3440</v>
      </c>
    </row>
    <row r="1748" spans="1:2" x14ac:dyDescent="0.2">
      <c r="A1748" s="18" t="s">
        <v>2116</v>
      </c>
      <c r="B1748" s="18" t="s">
        <v>3104</v>
      </c>
    </row>
    <row r="1749" spans="1:2" x14ac:dyDescent="0.2">
      <c r="A1749" s="18" t="s">
        <v>2117</v>
      </c>
      <c r="B1749" s="18" t="s">
        <v>3068</v>
      </c>
    </row>
    <row r="1750" spans="1:2" x14ac:dyDescent="0.2">
      <c r="A1750" s="18" t="s">
        <v>2118</v>
      </c>
      <c r="B1750" s="18" t="s">
        <v>3487</v>
      </c>
    </row>
    <row r="1751" spans="1:2" x14ac:dyDescent="0.2">
      <c r="A1751" s="18" t="s">
        <v>2119</v>
      </c>
      <c r="B1751" s="18" t="s">
        <v>3097</v>
      </c>
    </row>
    <row r="1752" spans="1:2" x14ac:dyDescent="0.2">
      <c r="A1752" s="18" t="s">
        <v>2120</v>
      </c>
      <c r="B1752" s="18" t="s">
        <v>3330</v>
      </c>
    </row>
    <row r="1753" spans="1:2" x14ac:dyDescent="0.2">
      <c r="A1753" s="18" t="s">
        <v>2121</v>
      </c>
      <c r="B1753" s="18" t="s">
        <v>3324</v>
      </c>
    </row>
    <row r="1754" spans="1:2" x14ac:dyDescent="0.2">
      <c r="A1754" s="18" t="s">
        <v>2122</v>
      </c>
      <c r="B1754" s="18" t="s">
        <v>3185</v>
      </c>
    </row>
    <row r="1755" spans="1:2" x14ac:dyDescent="0.2">
      <c r="A1755" s="18" t="s">
        <v>2123</v>
      </c>
      <c r="B1755" s="18" t="s">
        <v>3438</v>
      </c>
    </row>
    <row r="1756" spans="1:2" x14ac:dyDescent="0.2">
      <c r="A1756" s="18" t="s">
        <v>2124</v>
      </c>
      <c r="B1756" s="18" t="s">
        <v>2560</v>
      </c>
    </row>
    <row r="1757" spans="1:2" x14ac:dyDescent="0.2">
      <c r="A1757" s="18" t="s">
        <v>2125</v>
      </c>
      <c r="B1757" s="18" t="s">
        <v>3201</v>
      </c>
    </row>
    <row r="1758" spans="1:2" x14ac:dyDescent="0.2">
      <c r="A1758" s="18" t="s">
        <v>2126</v>
      </c>
      <c r="B1758" s="18" t="s">
        <v>3169</v>
      </c>
    </row>
    <row r="1759" spans="1:2" x14ac:dyDescent="0.2">
      <c r="A1759" s="18" t="s">
        <v>2127</v>
      </c>
      <c r="B1759" s="18" t="s">
        <v>3336</v>
      </c>
    </row>
    <row r="1760" spans="1:2" x14ac:dyDescent="0.2">
      <c r="A1760" s="18" t="s">
        <v>2128</v>
      </c>
      <c r="B1760" s="18" t="s">
        <v>3123</v>
      </c>
    </row>
    <row r="1761" spans="1:2" x14ac:dyDescent="0.2">
      <c r="A1761" s="18" t="s">
        <v>2129</v>
      </c>
      <c r="B1761" s="18" t="s">
        <v>3488</v>
      </c>
    </row>
    <row r="1762" spans="1:2" x14ac:dyDescent="0.2">
      <c r="A1762" s="18" t="s">
        <v>2130</v>
      </c>
      <c r="B1762" s="18" t="s">
        <v>3173</v>
      </c>
    </row>
    <row r="1763" spans="1:2" x14ac:dyDescent="0.2">
      <c r="A1763" s="18" t="s">
        <v>2131</v>
      </c>
      <c r="B1763" s="18" t="s">
        <v>3096</v>
      </c>
    </row>
    <row r="1764" spans="1:2" x14ac:dyDescent="0.2">
      <c r="A1764" s="18" t="s">
        <v>2132</v>
      </c>
      <c r="B1764" s="18" t="s">
        <v>3076</v>
      </c>
    </row>
    <row r="1765" spans="1:2" x14ac:dyDescent="0.2">
      <c r="A1765" s="18" t="s">
        <v>2133</v>
      </c>
      <c r="B1765" s="18" t="s">
        <v>3175</v>
      </c>
    </row>
    <row r="1766" spans="1:2" x14ac:dyDescent="0.2">
      <c r="A1766" s="18" t="s">
        <v>2134</v>
      </c>
      <c r="B1766" s="18" t="s">
        <v>3064</v>
      </c>
    </row>
    <row r="1767" spans="1:2" x14ac:dyDescent="0.2">
      <c r="A1767" s="18" t="s">
        <v>2135</v>
      </c>
      <c r="B1767" s="18" t="s">
        <v>3344</v>
      </c>
    </row>
    <row r="1768" spans="1:2" x14ac:dyDescent="0.2">
      <c r="A1768" s="18" t="s">
        <v>2136</v>
      </c>
      <c r="B1768" s="18" t="s">
        <v>3212</v>
      </c>
    </row>
    <row r="1769" spans="1:2" x14ac:dyDescent="0.2">
      <c r="A1769" s="18" t="s">
        <v>2137</v>
      </c>
      <c r="B1769" s="18" t="s">
        <v>3332</v>
      </c>
    </row>
    <row r="1770" spans="1:2" x14ac:dyDescent="0.2">
      <c r="A1770" s="18" t="s">
        <v>2138</v>
      </c>
      <c r="B1770" s="18" t="s">
        <v>3298</v>
      </c>
    </row>
    <row r="1771" spans="1:2" x14ac:dyDescent="0.2">
      <c r="A1771" s="18" t="s">
        <v>2139</v>
      </c>
      <c r="B1771" s="18" t="s">
        <v>3377</v>
      </c>
    </row>
    <row r="1772" spans="1:2" x14ac:dyDescent="0.2">
      <c r="A1772" s="18" t="s">
        <v>2140</v>
      </c>
      <c r="B1772" s="18" t="s">
        <v>3287</v>
      </c>
    </row>
    <row r="1773" spans="1:2" x14ac:dyDescent="0.2">
      <c r="A1773" s="18" t="s">
        <v>2141</v>
      </c>
      <c r="B1773" s="18" t="s">
        <v>3214</v>
      </c>
    </row>
    <row r="1774" spans="1:2" x14ac:dyDescent="0.2">
      <c r="A1774" s="18" t="s">
        <v>2142</v>
      </c>
      <c r="B1774" s="18" t="s">
        <v>3375</v>
      </c>
    </row>
    <row r="1775" spans="1:2" x14ac:dyDescent="0.2">
      <c r="A1775" s="18" t="s">
        <v>2143</v>
      </c>
      <c r="B1775" s="18" t="s">
        <v>3194</v>
      </c>
    </row>
    <row r="1776" spans="1:2" x14ac:dyDescent="0.2">
      <c r="A1776" s="18" t="s">
        <v>2144</v>
      </c>
      <c r="B1776" s="18" t="s">
        <v>3080</v>
      </c>
    </row>
    <row r="1777" spans="1:2" x14ac:dyDescent="0.2">
      <c r="A1777" s="18" t="s">
        <v>2145</v>
      </c>
      <c r="B1777" s="18" t="s">
        <v>3124</v>
      </c>
    </row>
    <row r="1778" spans="1:2" x14ac:dyDescent="0.2">
      <c r="A1778" s="18" t="s">
        <v>2146</v>
      </c>
      <c r="B1778" s="18" t="s">
        <v>3073</v>
      </c>
    </row>
    <row r="1779" spans="1:2" x14ac:dyDescent="0.2">
      <c r="A1779" s="18" t="s">
        <v>2147</v>
      </c>
      <c r="B1779" s="18" t="s">
        <v>3352</v>
      </c>
    </row>
    <row r="1780" spans="1:2" x14ac:dyDescent="0.2">
      <c r="A1780" s="18" t="s">
        <v>2148</v>
      </c>
      <c r="B1780" s="18" t="s">
        <v>3058</v>
      </c>
    </row>
    <row r="1781" spans="1:2" x14ac:dyDescent="0.2">
      <c r="A1781" s="18" t="s">
        <v>2149</v>
      </c>
      <c r="B1781" s="18" t="s">
        <v>2851</v>
      </c>
    </row>
    <row r="1782" spans="1:2" x14ac:dyDescent="0.2">
      <c r="A1782" s="18" t="s">
        <v>2150</v>
      </c>
      <c r="B1782" s="18" t="s">
        <v>3327</v>
      </c>
    </row>
    <row r="1783" spans="1:2" x14ac:dyDescent="0.2">
      <c r="A1783" s="18" t="s">
        <v>2151</v>
      </c>
      <c r="B1783" s="18" t="s">
        <v>3109</v>
      </c>
    </row>
    <row r="1784" spans="1:2" x14ac:dyDescent="0.2">
      <c r="A1784" s="18" t="s">
        <v>2152</v>
      </c>
      <c r="B1784" s="18" t="s">
        <v>3107</v>
      </c>
    </row>
    <row r="1785" spans="1:2" x14ac:dyDescent="0.2">
      <c r="A1785" s="18" t="s">
        <v>2153</v>
      </c>
      <c r="B1785" s="18" t="s">
        <v>3110</v>
      </c>
    </row>
    <row r="1786" spans="1:2" x14ac:dyDescent="0.2">
      <c r="A1786" s="18" t="s">
        <v>2154</v>
      </c>
      <c r="B1786" s="18" t="s">
        <v>3218</v>
      </c>
    </row>
    <row r="1787" spans="1:2" x14ac:dyDescent="0.2">
      <c r="A1787" s="18" t="s">
        <v>2155</v>
      </c>
      <c r="B1787" s="18" t="s">
        <v>3498</v>
      </c>
    </row>
    <row r="1788" spans="1:2" x14ac:dyDescent="0.2">
      <c r="A1788" s="18" t="s">
        <v>2156</v>
      </c>
      <c r="B1788" s="18" t="s">
        <v>3493</v>
      </c>
    </row>
    <row r="1789" spans="1:2" x14ac:dyDescent="0.2">
      <c r="A1789" s="18" t="s">
        <v>2157</v>
      </c>
      <c r="B1789" s="18" t="s">
        <v>3127</v>
      </c>
    </row>
    <row r="1790" spans="1:2" x14ac:dyDescent="0.2">
      <c r="A1790" s="18" t="s">
        <v>2158</v>
      </c>
      <c r="B1790" s="18" t="s">
        <v>3186</v>
      </c>
    </row>
    <row r="1791" spans="1:2" x14ac:dyDescent="0.2">
      <c r="A1791" s="18" t="s">
        <v>2159</v>
      </c>
      <c r="B1791" s="18" t="s">
        <v>3174</v>
      </c>
    </row>
    <row r="1792" spans="1:2" x14ac:dyDescent="0.2">
      <c r="A1792" s="18" t="s">
        <v>2160</v>
      </c>
      <c r="B1792" s="18" t="s">
        <v>3333</v>
      </c>
    </row>
    <row r="1793" spans="1:3" x14ac:dyDescent="0.2">
      <c r="A1793" s="18" t="s">
        <v>2161</v>
      </c>
      <c r="B1793" s="18" t="s">
        <v>3272</v>
      </c>
    </row>
    <row r="1794" spans="1:3" x14ac:dyDescent="0.2">
      <c r="A1794" s="18" t="s">
        <v>2162</v>
      </c>
      <c r="B1794" s="18" t="s">
        <v>3302</v>
      </c>
    </row>
    <row r="1795" spans="1:3" x14ac:dyDescent="0.2">
      <c r="A1795" s="18" t="s">
        <v>2163</v>
      </c>
      <c r="B1795" s="18" t="s">
        <v>2744</v>
      </c>
    </row>
    <row r="1796" spans="1:3" x14ac:dyDescent="0.2">
      <c r="A1796" s="18" t="s">
        <v>2164</v>
      </c>
      <c r="B1796" s="18" t="s">
        <v>3150</v>
      </c>
    </row>
    <row r="1798" spans="1:3" x14ac:dyDescent="0.2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">
      <c r="A1799" s="18">
        <v>1</v>
      </c>
      <c r="B1799" s="17" t="s">
        <v>621</v>
      </c>
    </row>
    <row r="1800" spans="1:3" x14ac:dyDescent="0.2">
      <c r="A1800" s="18">
        <v>2</v>
      </c>
      <c r="B1800" s="17" t="s">
        <v>3651</v>
      </c>
    </row>
    <row r="1802" spans="1:3" x14ac:dyDescent="0.2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">
      <c r="A1803" s="18">
        <v>1</v>
      </c>
      <c r="B1803" s="17" t="s">
        <v>621</v>
      </c>
    </row>
    <row r="1804" spans="1:3" x14ac:dyDescent="0.2">
      <c r="A1804" s="18">
        <v>2</v>
      </c>
      <c r="B1804" s="17" t="s">
        <v>3651</v>
      </c>
    </row>
    <row r="1806" spans="1:3" x14ac:dyDescent="0.2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">
      <c r="A1807" s="18">
        <v>1</v>
      </c>
      <c r="B1807" s="17" t="s">
        <v>621</v>
      </c>
    </row>
    <row r="1808" spans="1:3" x14ac:dyDescent="0.2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3"/>
  <sheetViews>
    <sheetView workbookViewId="0"/>
  </sheetViews>
  <sheetFormatPr baseColWidth="10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4"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8" t="str">
        <f>te!A62&amp;", "&amp;hi!$G$5</f>
        <v>Switzerland, 3rd quarter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9"/>
      <c r="F7" s="129" t="str">
        <f>te!A53</f>
        <v>Index: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">
      <c r="B11" s="12"/>
      <c r="C11" s="215" t="str">
        <f>te!A61</f>
        <v>Index series Switzerland (1st quarter 2000 = 100, quarterly series)</v>
      </c>
      <c r="D11" s="215"/>
      <c r="E11" s="215"/>
      <c r="F11" s="215"/>
      <c r="G11" s="215"/>
      <c r="H11" s="215"/>
      <c r="I11" s="215"/>
      <c r="J11" s="215"/>
      <c r="K11" s="215"/>
      <c r="L11" s="90"/>
      <c r="M11" s="215" t="str">
        <f>te!A60</f>
        <v>Index series Switzerland (average 1985 = 100, annual series)</v>
      </c>
      <c r="N11" s="215"/>
      <c r="O11" s="215"/>
      <c r="P11" s="215"/>
      <c r="Q11" s="215"/>
      <c r="R11" s="215"/>
      <c r="S11" s="215"/>
      <c r="T11" s="215"/>
      <c r="U11" s="215"/>
      <c r="V11" s="11"/>
    </row>
    <row r="12" spans="1:24" ht="8.1" customHeight="1" x14ac:dyDescent="0.2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">
      <c r="B13" s="12"/>
      <c r="C13" s="231" t="str">
        <f>C54</f>
        <v>Condominiums CON</v>
      </c>
      <c r="D13" s="231"/>
      <c r="E13" s="231"/>
      <c r="F13" s="231"/>
      <c r="G13" s="231"/>
      <c r="H13" s="231"/>
      <c r="I13" s="231"/>
      <c r="J13" s="231"/>
      <c r="K13" s="231"/>
      <c r="L13" s="90"/>
      <c r="M13" s="231" t="str">
        <f>M54</f>
        <v>Condominiums CON</v>
      </c>
      <c r="N13" s="231"/>
      <c r="O13" s="231"/>
      <c r="P13" s="231"/>
      <c r="Q13" s="231"/>
      <c r="R13" s="231"/>
      <c r="S13" s="231"/>
      <c r="T13" s="231"/>
      <c r="U13" s="231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">
      <c r="B33" s="12"/>
      <c r="C33" s="232" t="str">
        <f>te!$A$11</f>
        <v>Source: Transaction price indexes Fahrländer Partner.</v>
      </c>
      <c r="D33" s="232"/>
      <c r="E33" s="232"/>
      <c r="F33" s="232"/>
      <c r="G33" s="232"/>
      <c r="H33" s="232"/>
      <c r="I33" s="10"/>
      <c r="J33" s="10"/>
      <c r="K33" s="10"/>
      <c r="L33" s="11"/>
      <c r="M33" s="232" t="str">
        <f>te!$A$11</f>
        <v>Source: Transaction price indexes Fahrländer Partner.</v>
      </c>
      <c r="N33" s="232"/>
      <c r="O33" s="232"/>
      <c r="P33" s="232"/>
      <c r="Q33" s="232"/>
      <c r="R33" s="232"/>
      <c r="S33" s="11"/>
      <c r="T33" s="11"/>
      <c r="U33" s="11"/>
      <c r="V33" s="11"/>
    </row>
    <row r="34" spans="1:79" ht="24.95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"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">
      <c r="B36" s="87"/>
      <c r="C36" s="111"/>
      <c r="D36" s="112"/>
      <c r="E36" s="223" t="str">
        <f>E55</f>
        <v>Market segment</v>
      </c>
      <c r="F36" s="223"/>
      <c r="G36" s="223"/>
      <c r="H36" s="223"/>
      <c r="I36" s="223"/>
      <c r="J36" s="113"/>
      <c r="K36" s="113"/>
      <c r="L36" s="22"/>
      <c r="M36" s="190"/>
      <c r="N36" s="109"/>
      <c r="O36" s="217" t="str">
        <f>O55</f>
        <v>Market segment</v>
      </c>
      <c r="P36" s="217"/>
      <c r="Q36" s="217"/>
      <c r="R36" s="217"/>
      <c r="S36" s="217"/>
      <c r="T36" s="191"/>
      <c r="U36" s="191"/>
    </row>
    <row r="37" spans="1:79" ht="15" customHeight="1" x14ac:dyDescent="0.2">
      <c r="B37" s="87"/>
      <c r="C37" s="111"/>
      <c r="D37" s="112"/>
      <c r="E37" s="113" t="str">
        <f>D56</f>
        <v>lower</v>
      </c>
      <c r="F37" s="113"/>
      <c r="G37" s="113" t="str">
        <f t="shared" ref="G37:I37" si="0">F56</f>
        <v>average</v>
      </c>
      <c r="H37" s="113"/>
      <c r="I37" s="113" t="str">
        <f t="shared" si="0"/>
        <v>upper</v>
      </c>
      <c r="J37" s="113"/>
      <c r="K37" s="113" t="str">
        <f>J56</f>
        <v>CON global</v>
      </c>
      <c r="L37" s="22"/>
      <c r="M37" s="22"/>
      <c r="N37" s="10"/>
      <c r="O37" s="126" t="str">
        <f>N56</f>
        <v>lower</v>
      </c>
      <c r="P37" s="100"/>
      <c r="Q37" s="126" t="str">
        <f>P56</f>
        <v>average</v>
      </c>
      <c r="R37" s="100"/>
      <c r="S37" s="126" t="str">
        <f>R56</f>
        <v>upper</v>
      </c>
      <c r="T37" s="100"/>
      <c r="U37" s="126" t="str">
        <f>T56</f>
        <v>CON global</v>
      </c>
    </row>
    <row r="38" spans="1:79" ht="15" customHeight="1" x14ac:dyDescent="0.2">
      <c r="B38" s="87"/>
      <c r="C38" s="224" t="str">
        <f>C145</f>
        <v>2021:2 - 2021:3</v>
      </c>
      <c r="D38" s="224"/>
      <c r="E38" s="114">
        <f>E145</f>
        <v>7.3252819286153681E-3</v>
      </c>
      <c r="F38" s="115"/>
      <c r="G38" s="114">
        <f>G145</f>
        <v>8.9771776070857179E-3</v>
      </c>
      <c r="H38" s="115"/>
      <c r="I38" s="114">
        <f>I145</f>
        <v>9.4019707160448718E-3</v>
      </c>
      <c r="J38" s="114"/>
      <c r="K38" s="114">
        <f>K145</f>
        <v>8.9816342083142153E-3</v>
      </c>
      <c r="L38" s="22"/>
      <c r="M38" s="224" t="str">
        <f>M94</f>
        <v>2019 - 2020</v>
      </c>
      <c r="N38" s="224"/>
      <c r="O38" s="114">
        <f>O94</f>
        <v>3.0127520139974884E-2</v>
      </c>
      <c r="P38" s="114"/>
      <c r="Q38" s="114">
        <f>Q94</f>
        <v>3.8332207752213465E-2</v>
      </c>
      <c r="R38" s="114"/>
      <c r="S38" s="114">
        <f>S94</f>
        <v>6.2607879627040619E-2</v>
      </c>
      <c r="T38" s="114"/>
      <c r="U38" s="114">
        <f>U94</f>
        <v>4.9102875561409132E-2</v>
      </c>
    </row>
    <row r="39" spans="1:79" ht="15" customHeight="1" x14ac:dyDescent="0.2">
      <c r="B39" s="87"/>
      <c r="C39" s="224" t="str">
        <f>C146</f>
        <v>2020:3 - 2021:3</v>
      </c>
      <c r="D39" s="224"/>
      <c r="E39" s="114">
        <f>E146</f>
        <v>5.5774892706179857E-2</v>
      </c>
      <c r="F39" s="115"/>
      <c r="G39" s="114">
        <f>G146</f>
        <v>4.0650857638896198E-2</v>
      </c>
      <c r="H39" s="115"/>
      <c r="I39" s="114">
        <f>I146</f>
        <v>7.5543642733883809E-2</v>
      </c>
      <c r="J39" s="114"/>
      <c r="K39" s="114">
        <f>K146</f>
        <v>5.9343706580225586E-2</v>
      </c>
      <c r="L39" s="22"/>
      <c r="M39" s="224" t="str">
        <f>M95</f>
        <v>2015 - 2020</v>
      </c>
      <c r="N39" s="224"/>
      <c r="O39" s="114">
        <f>O95</f>
        <v>0.17570216487114765</v>
      </c>
      <c r="P39" s="114"/>
      <c r="Q39" s="114">
        <f>Q95</f>
        <v>9.1198543488352657E-2</v>
      </c>
      <c r="R39" s="114"/>
      <c r="S39" s="114">
        <f>S95</f>
        <v>2.9216626319847894E-2</v>
      </c>
      <c r="T39" s="114"/>
      <c r="U39" s="114">
        <f>U95</f>
        <v>6.8872123053504541E-2</v>
      </c>
    </row>
    <row r="40" spans="1:79" ht="4.5" customHeight="1" x14ac:dyDescent="0.2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499999999999993" customHeight="1" x14ac:dyDescent="0.2">
      <c r="B41" s="87"/>
      <c r="C41" s="226" t="str">
        <f>C148</f>
        <v>Source: Transaction price indexes Fahrländer Partner.</v>
      </c>
      <c r="D41" s="225"/>
      <c r="E41" s="225"/>
      <c r="F41" s="225"/>
      <c r="G41" s="225"/>
      <c r="H41" s="225"/>
      <c r="I41" s="225"/>
      <c r="J41" s="225"/>
      <c r="K41" s="225"/>
      <c r="L41" s="22"/>
      <c r="M41" s="225" t="str">
        <f>te!A11</f>
        <v>Source: Transaction price indexes Fahrländer Partner.</v>
      </c>
      <c r="N41" s="225"/>
      <c r="O41" s="225"/>
      <c r="P41" s="225"/>
      <c r="Q41" s="225"/>
      <c r="R41" s="225"/>
      <c r="S41" s="225"/>
      <c r="T41" s="225"/>
      <c r="U41" s="225"/>
    </row>
    <row r="42" spans="1:79" ht="9.9499999999999993" customHeight="1" x14ac:dyDescent="0.2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8"/>
      <c r="N42" s="228"/>
      <c r="O42" s="228"/>
      <c r="P42" s="228"/>
      <c r="Q42" s="228"/>
      <c r="R42" s="228"/>
      <c r="S42" s="228"/>
      <c r="T42" s="228"/>
      <c r="U42" s="228"/>
      <c r="V42" s="80"/>
    </row>
    <row r="43" spans="1:79" ht="60" customHeight="1" x14ac:dyDescent="0.2">
      <c r="B43" s="85"/>
      <c r="C43" s="229"/>
      <c r="D43" s="229"/>
      <c r="E43" s="229"/>
      <c r="F43" s="229"/>
      <c r="G43" s="229"/>
      <c r="H43" s="229"/>
      <c r="I43" s="229"/>
      <c r="J43" s="229"/>
      <c r="K43" s="229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499999999999993" customHeight="1" x14ac:dyDescent="0.2">
      <c r="B45" s="85"/>
      <c r="C45" s="209" t="s">
        <v>56</v>
      </c>
      <c r="D45" s="209"/>
      <c r="E45" s="209"/>
      <c r="F45" s="209" t="str">
        <f>te!A12</f>
        <v>Transaction price and building land indexes for private property</v>
      </c>
      <c r="G45" s="209"/>
      <c r="H45" s="209"/>
      <c r="I45" s="209"/>
      <c r="J45" s="209"/>
      <c r="K45" s="140"/>
      <c r="L45" s="85"/>
      <c r="M45" s="85"/>
      <c r="N45" s="85"/>
      <c r="O45" s="85"/>
      <c r="P45" s="85"/>
      <c r="Q45" s="85"/>
      <c r="R45" s="85"/>
      <c r="S45" s="85"/>
      <c r="T45" s="227" t="str">
        <f>hi!$G$5</f>
        <v>3rd quarter 2021</v>
      </c>
      <c r="U45" s="227"/>
      <c r="V45" s="146"/>
    </row>
    <row r="46" spans="1:79" ht="9.9499999999999993" customHeight="1" x14ac:dyDescent="0.2">
      <c r="B46" s="85"/>
      <c r="C46" s="209" t="s">
        <v>0</v>
      </c>
      <c r="D46" s="209"/>
      <c r="E46" s="209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5" customHeight="1" x14ac:dyDescent="0.25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B51" s="85"/>
      <c r="C51" s="97"/>
      <c r="D51" s="88"/>
      <c r="E51" s="174" t="str">
        <f>VLOOKUP(hi!$C$33,hi!$A$34:$N$38,11,FALSE)</f>
        <v>CON (low)</v>
      </c>
      <c r="F51" s="175"/>
      <c r="G51" s="174" t="str">
        <f>VLOOKUP(hi!$C$33,hi!$A$34:$N$38,12,FALSE)</f>
        <v>CON (av)</v>
      </c>
      <c r="H51" s="175"/>
      <c r="I51" s="174" t="str">
        <f>VLOOKUP(hi!$C$33,hi!$A$34:$N$38,13,FALSE)</f>
        <v>CON (up)</v>
      </c>
      <c r="J51" s="175"/>
      <c r="K51" s="176" t="str">
        <f>VLOOKUP(hi!$C$33,hi!$A$34:$N$38,14,FALSE)</f>
        <v>CON (global)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">
      <c r="B52" s="85"/>
      <c r="C52" s="145"/>
      <c r="D52" s="145"/>
      <c r="E52" s="145" t="str">
        <f>VLOOKUP(hi!$C$33,hi!$A$34:$J$38,7,FALSE)</f>
        <v>EWGu</v>
      </c>
      <c r="F52" s="145"/>
      <c r="G52" s="145" t="str">
        <f>VLOOKUP(hi!$C$33,hi!$A$34:$J$38,8,FALSE)</f>
        <v>EWGm</v>
      </c>
      <c r="H52" s="145"/>
      <c r="I52" s="145" t="str">
        <f>VLOOKUP(hi!$C$33,hi!$A$34:$J$38,9,FALSE)</f>
        <v>EWGg</v>
      </c>
      <c r="J52" s="145"/>
      <c r="K52" s="145" t="str">
        <f>VLOOKUP(hi!$C$33,hi!$A$34:$J$38,10,FALSE)</f>
        <v>EWGt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">
      <c r="B53" s="12"/>
      <c r="C53" s="215" t="str">
        <f>te!A61</f>
        <v>Index series Switzerland (1st quarter 2000 = 100, quarterly series)</v>
      </c>
      <c r="D53" s="215"/>
      <c r="E53" s="215"/>
      <c r="F53" s="215"/>
      <c r="G53" s="215"/>
      <c r="H53" s="215"/>
      <c r="I53" s="215"/>
      <c r="J53" s="215"/>
      <c r="K53" s="215"/>
      <c r="L53" s="86"/>
      <c r="M53" s="215" t="str">
        <f>te!A60</f>
        <v>Index series Switzerland (average 1985 = 100, annual series)</v>
      </c>
      <c r="N53" s="215"/>
      <c r="O53" s="215"/>
      <c r="P53" s="215"/>
      <c r="Q53" s="215"/>
      <c r="R53" s="215"/>
      <c r="S53" s="215"/>
      <c r="T53" s="215"/>
      <c r="U53" s="215"/>
      <c r="V53" s="11"/>
    </row>
    <row r="54" spans="1:104" ht="15" customHeight="1" x14ac:dyDescent="0.2">
      <c r="B54" s="12"/>
      <c r="C54" s="216" t="str">
        <f>VLOOKUP(hi!C33,hi!A34:B38,2,FALSE)</f>
        <v>Condominiums CON</v>
      </c>
      <c r="D54" s="216"/>
      <c r="E54" s="216"/>
      <c r="F54" s="216"/>
      <c r="G54" s="216"/>
      <c r="H54" s="216"/>
      <c r="I54" s="216"/>
      <c r="J54" s="216"/>
      <c r="K54" s="216"/>
      <c r="L54" s="86"/>
      <c r="M54" s="216" t="str">
        <f>C54</f>
        <v>Condominiums CON</v>
      </c>
      <c r="N54" s="216"/>
      <c r="O54" s="216"/>
      <c r="P54" s="216"/>
      <c r="Q54" s="216"/>
      <c r="R54" s="216"/>
      <c r="S54" s="216"/>
      <c r="T54" s="216"/>
      <c r="U54" s="216"/>
      <c r="V54" s="11"/>
    </row>
    <row r="55" spans="1:104" s="103" customFormat="1" ht="15" customHeight="1" x14ac:dyDescent="0.2">
      <c r="A55" s="99"/>
      <c r="B55" s="100"/>
      <c r="C55" s="124"/>
      <c r="D55" s="124"/>
      <c r="E55" s="217" t="str">
        <f>IF(hi!C33=3,"",te!A63)</f>
        <v>Market segment</v>
      </c>
      <c r="F55" s="217"/>
      <c r="G55" s="217"/>
      <c r="H55" s="217"/>
      <c r="I55" s="217"/>
      <c r="J55" s="192"/>
      <c r="K55" s="192"/>
      <c r="L55" s="100"/>
      <c r="M55" s="124"/>
      <c r="N55" s="122"/>
      <c r="O55" s="217" t="str">
        <f>E55</f>
        <v>Market segment</v>
      </c>
      <c r="P55" s="217"/>
      <c r="Q55" s="217"/>
      <c r="R55" s="217"/>
      <c r="S55" s="217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20" t="str">
        <f>VLOOKUP(hi!$C$33,hi!$A$34:$R$38,15,FALSE)</f>
        <v>lower</v>
      </c>
      <c r="E56" s="220"/>
      <c r="F56" s="220" t="str">
        <f>VLOOKUP(hi!$C$33,hi!$A$34:$R$38,16,FALSE)</f>
        <v>average</v>
      </c>
      <c r="G56" s="220"/>
      <c r="H56" s="220" t="str">
        <f>VLOOKUP(hi!$C$33,hi!$A$34:$R$38,17,FALSE)</f>
        <v>upper</v>
      </c>
      <c r="I56" s="220"/>
      <c r="J56" s="221" t="str">
        <f>VLOOKUP(hi!$C$33,hi!$A$34:$R$38,18,FALSE)</f>
        <v>CON global</v>
      </c>
      <c r="K56" s="221"/>
      <c r="L56" s="100"/>
      <c r="M56" s="124"/>
      <c r="N56" s="230" t="str">
        <f>D56</f>
        <v>lower</v>
      </c>
      <c r="O56" s="230"/>
      <c r="P56" s="230" t="str">
        <f>F56</f>
        <v>average</v>
      </c>
      <c r="Q56" s="230"/>
      <c r="R56" s="230" t="str">
        <f>H56</f>
        <v>upper</v>
      </c>
      <c r="S56" s="230"/>
      <c r="T56" s="230" t="str">
        <f>J56</f>
        <v>CON global</v>
      </c>
      <c r="U56" s="230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>
        <v>5</v>
      </c>
      <c r="C57" s="118" t="s">
        <v>16</v>
      </c>
      <c r="D57" s="119"/>
      <c r="E57" s="115">
        <f>VLOOKUP(CONCATENATE(E$52,"_Qu_","CH"),fpre_reg_dat!$A$2:$CZ$4224,CH!$B57,0)</f>
        <v>100</v>
      </c>
      <c r="F57" s="120"/>
      <c r="G57" s="120">
        <f>VLOOKUP(CONCATENATE(G$52,"_Qu_","CH"),fpre_reg_dat!$A$2:$CZ$4224,CH!$B57,0)</f>
        <v>100</v>
      </c>
      <c r="H57" s="120"/>
      <c r="I57" s="120">
        <f>VLOOKUP(CONCATENATE(I$52,"_Qu_","CH"),fpre_reg_dat!$A$2:$CZ$4224,CH!$B57,0)</f>
        <v>100</v>
      </c>
      <c r="J57" s="120"/>
      <c r="K57" s="120">
        <f>VLOOKUP(CONCATENATE(K$52,"_Qu_","CH"),fpre_reg_dat!$A$2:$CZ$4224,CH!$B57,0)</f>
        <v>100</v>
      </c>
      <c r="L57" s="104">
        <v>5</v>
      </c>
      <c r="M57" s="121" t="s">
        <v>15</v>
      </c>
      <c r="N57" s="122"/>
      <c r="O57" s="113">
        <f>VLOOKUP(CONCATENATE(E$52,"_Ja_","CH"),fpre_reg_dat!$A$2:$CZ$4224,CH!$L57,0)</f>
        <v>100</v>
      </c>
      <c r="P57" s="123"/>
      <c r="Q57" s="123">
        <f>VLOOKUP(CONCATENATE(G$52,"_Ja_","CH"),fpre_reg_dat!$A$2:$CZ$4224,CH!$L57,0)</f>
        <v>100</v>
      </c>
      <c r="R57" s="123"/>
      <c r="S57" s="123">
        <f>VLOOKUP(CONCATENATE(I$52,"_Ja_","CH"),fpre_reg_dat!$A$2:$CZ$4224,CH!$L57,0)</f>
        <v>100</v>
      </c>
      <c r="T57" s="123"/>
      <c r="U57" s="123">
        <f>VLOOKUP(CONCATENATE(K$52,"_Ja_","CH"),fpre_reg_dat!$A$2:$CZ$4224,CH!$L57,0)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">
      <c r="A58" s="99"/>
      <c r="B58" s="105">
        <f>+B57+1</f>
        <v>6</v>
      </c>
      <c r="C58" s="118" t="s">
        <v>17</v>
      </c>
      <c r="D58" s="119"/>
      <c r="E58" s="115">
        <f>VLOOKUP(CONCATENATE(E$52,"_Qu_","CH"),fpre_reg_dat!$A$2:$CZ$4224,CH!$B58,0)</f>
        <v>101.17549766576883</v>
      </c>
      <c r="F58" s="120"/>
      <c r="G58" s="120">
        <f>VLOOKUP(CONCATENATE(G$52,"_Qu_","CH"),fpre_reg_dat!$A$2:$CZ$4224,CH!$B58,0)</f>
        <v>101.68358236710861</v>
      </c>
      <c r="H58" s="120"/>
      <c r="I58" s="120">
        <f>VLOOKUP(CONCATENATE(I$52,"_Qu_","CH"),fpre_reg_dat!$A$2:$CZ$4224,CH!$B58,0)</f>
        <v>102.39404273071031</v>
      </c>
      <c r="J58" s="120"/>
      <c r="K58" s="120">
        <f>VLOOKUP(CONCATENATE(K$52,"_Qu_","CH"),fpre_reg_dat!$A$2:$CZ$4224,CH!$B58,0)</f>
        <v>101.97314392513235</v>
      </c>
      <c r="L58" s="104">
        <f>+L57+1</f>
        <v>6</v>
      </c>
      <c r="M58" s="118">
        <f t="shared" ref="M58:M80" si="1">+M57+1</f>
        <v>1986</v>
      </c>
      <c r="N58" s="119"/>
      <c r="O58" s="115">
        <f>VLOOKUP(CONCATENATE(E$52,"_Ja_","CH"),fpre_reg_dat!$A$2:$CZ$4224,CH!$L58,0)</f>
        <v>102.95517751400018</v>
      </c>
      <c r="P58" s="120"/>
      <c r="Q58" s="120">
        <f>VLOOKUP(CONCATENATE(G$52,"_Ja_","CH"),fpre_reg_dat!$A$2:$CZ$4224,CH!$L58,0)</f>
        <v>106.12963497481761</v>
      </c>
      <c r="R58" s="120"/>
      <c r="S58" s="120">
        <f>VLOOKUP(CONCATENATE(I$52,"_Ja_","CH"),fpre_reg_dat!$A$2:$CZ$4224,CH!$L58,0)</f>
        <v>98.812504325169243</v>
      </c>
      <c r="T58" s="120"/>
      <c r="U58" s="120">
        <f>VLOOKUP(CONCATENATE(K$52,"_Ja_","CH"),fpre_reg_dat!$A$2:$CZ$4224,CH!$L58,0)</f>
        <v>102.0701563767438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">
      <c r="A59" s="99"/>
      <c r="B59" s="105">
        <f t="shared" ref="B59:B125" si="2">+B58+1</f>
        <v>7</v>
      </c>
      <c r="C59" s="118" t="s">
        <v>18</v>
      </c>
      <c r="D59" s="119"/>
      <c r="E59" s="115">
        <f>VLOOKUP(CONCATENATE(E$52,"_Qu_","CH"),fpre_reg_dat!$A$2:$CZ$4224,CH!$B59,0)</f>
        <v>100.89578028257407</v>
      </c>
      <c r="F59" s="120"/>
      <c r="G59" s="120">
        <f>VLOOKUP(CONCATENATE(G$52,"_Qu_","CH"),fpre_reg_dat!$A$2:$CZ$4224,CH!$B59,0)</f>
        <v>102.10272852257567</v>
      </c>
      <c r="H59" s="120"/>
      <c r="I59" s="120">
        <f>VLOOKUP(CONCATENATE(I$52,"_Qu_","CH"),fpre_reg_dat!$A$2:$CZ$4224,CH!$B59,0)</f>
        <v>102.87401587622303</v>
      </c>
      <c r="J59" s="120"/>
      <c r="K59" s="120">
        <f>VLOOKUP(CONCATENATE(K$52,"_Qu_","CH"),fpre_reg_dat!$A$2:$CZ$4224,CH!$B59,0)</f>
        <v>102.33651058026147</v>
      </c>
      <c r="L59" s="104">
        <f t="shared" ref="L59:L92" si="3">+L58+1</f>
        <v>7</v>
      </c>
      <c r="M59" s="118">
        <f t="shared" si="1"/>
        <v>1987</v>
      </c>
      <c r="N59" s="119"/>
      <c r="O59" s="115">
        <f>VLOOKUP(CONCATENATE(E$52,"_Ja_","CH"),fpre_reg_dat!$A$2:$CZ$4224,CH!$L59,0)</f>
        <v>99.62245056791123</v>
      </c>
      <c r="P59" s="120"/>
      <c r="Q59" s="120">
        <f>VLOOKUP(CONCATENATE(G$52,"_Ja_","CH"),fpre_reg_dat!$A$2:$CZ$4224,CH!$L59,0)</f>
        <v>107.95573433493668</v>
      </c>
      <c r="R59" s="120"/>
      <c r="S59" s="120">
        <f>VLOOKUP(CONCATENATE(I$52,"_Ja_","CH"),fpre_reg_dat!$A$2:$CZ$4224,CH!$L59,0)</f>
        <v>97.024977781592398</v>
      </c>
      <c r="T59" s="120"/>
      <c r="U59" s="120">
        <f>VLOOKUP(CONCATENATE(K$52,"_Ja_","CH"),fpre_reg_dat!$A$2:$CZ$4224,CH!$L59,0)</f>
        <v>101.41310765895997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">
      <c r="A60" s="99"/>
      <c r="B60" s="105">
        <f t="shared" si="2"/>
        <v>8</v>
      </c>
      <c r="C60" s="118" t="s">
        <v>19</v>
      </c>
      <c r="D60" s="119"/>
      <c r="E60" s="115">
        <f>VLOOKUP(CONCATENATE(E$52,"_Qu_","CH"),fpre_reg_dat!$A$2:$CZ$4224,CH!$B60,0)</f>
        <v>97.923350563339355</v>
      </c>
      <c r="F60" s="120"/>
      <c r="G60" s="120">
        <f>VLOOKUP(CONCATENATE(G$52,"_Qu_","CH"),fpre_reg_dat!$A$2:$CZ$4224,CH!$B60,0)</f>
        <v>99.872014460983451</v>
      </c>
      <c r="H60" s="120"/>
      <c r="I60" s="120">
        <f>VLOOKUP(CONCATENATE(I$52,"_Qu_","CH"),fpre_reg_dat!$A$2:$CZ$4224,CH!$B60,0)</f>
        <v>100.8534158362887</v>
      </c>
      <c r="J60" s="120"/>
      <c r="K60" s="120">
        <f>VLOOKUP(CONCATENATE(K$52,"_Qu_","CH"),fpre_reg_dat!$A$2:$CZ$4224,CH!$B60,0)</f>
        <v>100.11871893501423</v>
      </c>
      <c r="L60" s="104">
        <f t="shared" si="3"/>
        <v>8</v>
      </c>
      <c r="M60" s="118">
        <f t="shared" si="1"/>
        <v>1988</v>
      </c>
      <c r="N60" s="119"/>
      <c r="O60" s="115">
        <f>VLOOKUP(CONCATENATE(E$52,"_Ja_","CH"),fpre_reg_dat!$A$2:$CZ$4224,CH!$L60,0)</f>
        <v>107.74319263275854</v>
      </c>
      <c r="P60" s="120"/>
      <c r="Q60" s="120">
        <f>VLOOKUP(CONCATENATE(G$52,"_Ja_","CH"),fpre_reg_dat!$A$2:$CZ$4224,CH!$L60,0)</f>
        <v>119.65394802383149</v>
      </c>
      <c r="R60" s="120"/>
      <c r="S60" s="120">
        <f>VLOOKUP(CONCATENATE(I$52,"_Ja_","CH"),fpre_reg_dat!$A$2:$CZ$4224,CH!$L60,0)</f>
        <v>113.04667371777239</v>
      </c>
      <c r="T60" s="120"/>
      <c r="U60" s="120">
        <f>VLOOKUP(CONCATENATE(K$52,"_Ja_","CH"),fpre_reg_dat!$A$2:$CZ$4224,CH!$L60,0)</f>
        <v>114.78357802781296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">
      <c r="A61" s="99"/>
      <c r="B61" s="105">
        <f t="shared" si="2"/>
        <v>9</v>
      </c>
      <c r="C61" s="118" t="s">
        <v>20</v>
      </c>
      <c r="D61" s="119"/>
      <c r="E61" s="115">
        <f>VLOOKUP(CONCATENATE(E$52,"_Qu_","CH"),fpre_reg_dat!$A$2:$CZ$4224,CH!$B61,0)</f>
        <v>98.703511920805809</v>
      </c>
      <c r="F61" s="120"/>
      <c r="G61" s="120">
        <f>VLOOKUP(CONCATENATE(G$52,"_Qu_","CH"),fpre_reg_dat!$A$2:$CZ$4224,CH!$B61,0)</f>
        <v>101.24022098800339</v>
      </c>
      <c r="H61" s="120"/>
      <c r="I61" s="120">
        <f>VLOOKUP(CONCATENATE(I$52,"_Qu_","CH"),fpre_reg_dat!$A$2:$CZ$4224,CH!$B61,0)</f>
        <v>102.07247109632618</v>
      </c>
      <c r="J61" s="120"/>
      <c r="K61" s="120">
        <f>VLOOKUP(CONCATENATE(K$52,"_Qu_","CH"),fpre_reg_dat!$A$2:$CZ$4224,CH!$B61,0)</f>
        <v>101.34072797713576</v>
      </c>
      <c r="L61" s="104">
        <f t="shared" si="3"/>
        <v>9</v>
      </c>
      <c r="M61" s="118">
        <f t="shared" si="1"/>
        <v>1989</v>
      </c>
      <c r="N61" s="119"/>
      <c r="O61" s="115">
        <f>VLOOKUP(CONCATENATE(E$52,"_Ja_","CH"),fpre_reg_dat!$A$2:$CZ$4224,CH!$L61,0)</f>
        <v>114.23770417578606</v>
      </c>
      <c r="P61" s="120"/>
      <c r="Q61" s="120">
        <f>VLOOKUP(CONCATENATE(G$52,"_Ja_","CH"),fpre_reg_dat!$A$2:$CZ$4224,CH!$L61,0)</f>
        <v>125.50405290090245</v>
      </c>
      <c r="R61" s="120"/>
      <c r="S61" s="120">
        <f>VLOOKUP(CONCATENATE(I$52,"_Ja_","CH"),fpre_reg_dat!$A$2:$CZ$4224,CH!$L61,0)</f>
        <v>128.47468289959235</v>
      </c>
      <c r="T61" s="120"/>
      <c r="U61" s="120">
        <f>VLOOKUP(CONCATENATE(K$52,"_Ja_","CH"),fpre_reg_dat!$A$2:$CZ$4224,CH!$L61,0)</f>
        <v>125.47976468246658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">
      <c r="A62" s="99"/>
      <c r="B62" s="105">
        <f t="shared" si="2"/>
        <v>10</v>
      </c>
      <c r="C62" s="118" t="s">
        <v>21</v>
      </c>
      <c r="D62" s="119"/>
      <c r="E62" s="115">
        <f>VLOOKUP(CONCATENATE(E$52,"_Qu_","CH"),fpre_reg_dat!$A$2:$CZ$4224,CH!$B62,0)</f>
        <v>99.175024793179844</v>
      </c>
      <c r="F62" s="120"/>
      <c r="G62" s="120">
        <f>VLOOKUP(CONCATENATE(G$52,"_Qu_","CH"),fpre_reg_dat!$A$2:$CZ$4224,CH!$B62,0)</f>
        <v>102.15897029865377</v>
      </c>
      <c r="H62" s="120"/>
      <c r="I62" s="120">
        <f>VLOOKUP(CONCATENATE(I$52,"_Qu_","CH"),fpre_reg_dat!$A$2:$CZ$4224,CH!$B62,0)</f>
        <v>103.31530591612321</v>
      </c>
      <c r="J62" s="120"/>
      <c r="K62" s="120">
        <f>VLOOKUP(CONCATENATE(K$52,"_Qu_","CH"),fpre_reg_dat!$A$2:$CZ$4224,CH!$B62,0)</f>
        <v>102.36507482318389</v>
      </c>
      <c r="L62" s="104">
        <f t="shared" si="3"/>
        <v>10</v>
      </c>
      <c r="M62" s="118">
        <f t="shared" si="1"/>
        <v>1990</v>
      </c>
      <c r="N62" s="119"/>
      <c r="O62" s="115">
        <f>VLOOKUP(CONCATENATE(E$52,"_Ja_","CH"),fpre_reg_dat!$A$2:$CZ$4224,CH!$L62,0)</f>
        <v>123.74903320611527</v>
      </c>
      <c r="P62" s="120"/>
      <c r="Q62" s="120">
        <f>VLOOKUP(CONCATENATE(G$52,"_Ja_","CH"),fpre_reg_dat!$A$2:$CZ$4224,CH!$L62,0)</f>
        <v>129.67727885495461</v>
      </c>
      <c r="R62" s="120"/>
      <c r="S62" s="120">
        <f>VLOOKUP(CONCATENATE(I$52,"_Ja_","CH"),fpre_reg_dat!$A$2:$CZ$4224,CH!$L62,0)</f>
        <v>125.30067509971217</v>
      </c>
      <c r="T62" s="120"/>
      <c r="U62" s="120">
        <f>VLOOKUP(CONCATENATE(K$52,"_Ja_","CH"),fpre_reg_dat!$A$2:$CZ$4224,CH!$L62,0)</f>
        <v>126.71244046078323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">
      <c r="A63" s="99"/>
      <c r="B63" s="105">
        <f t="shared" si="2"/>
        <v>11</v>
      </c>
      <c r="C63" s="118" t="s">
        <v>22</v>
      </c>
      <c r="D63" s="119"/>
      <c r="E63" s="115">
        <f>VLOOKUP(CONCATENATE(E$52,"_Qu_","CH"),fpre_reg_dat!$A$2:$CZ$4224,CH!$B63,0)</f>
        <v>99.800717268608594</v>
      </c>
      <c r="F63" s="120"/>
      <c r="G63" s="120">
        <f>VLOOKUP(CONCATENATE(G$52,"_Qu_","CH"),fpre_reg_dat!$A$2:$CZ$4224,CH!$B63,0)</f>
        <v>103.16475962919827</v>
      </c>
      <c r="H63" s="120"/>
      <c r="I63" s="120">
        <f>VLOOKUP(CONCATENATE(I$52,"_Qu_","CH"),fpre_reg_dat!$A$2:$CZ$4224,CH!$B63,0)</f>
        <v>104.6337343101055</v>
      </c>
      <c r="J63" s="120"/>
      <c r="K63" s="120">
        <f>VLOOKUP(CONCATENATE(K$52,"_Qu_","CH"),fpre_reg_dat!$A$2:$CZ$4224,CH!$B63,0)</f>
        <v>103.47904426880375</v>
      </c>
      <c r="L63" s="104">
        <f t="shared" si="3"/>
        <v>11</v>
      </c>
      <c r="M63" s="118">
        <f t="shared" si="1"/>
        <v>1991</v>
      </c>
      <c r="N63" s="119"/>
      <c r="O63" s="115">
        <f>VLOOKUP(CONCATENATE(E$52,"_Ja_","CH"),fpre_reg_dat!$A$2:$CZ$4224,CH!$L63,0)</f>
        <v>121.66389363505279</v>
      </c>
      <c r="P63" s="120"/>
      <c r="Q63" s="120">
        <f>VLOOKUP(CONCATENATE(G$52,"_Ja_","CH"),fpre_reg_dat!$A$2:$CZ$4224,CH!$L63,0)</f>
        <v>130.07282418443674</v>
      </c>
      <c r="R63" s="120"/>
      <c r="S63" s="120">
        <f>VLOOKUP(CONCATENATE(I$52,"_Ja_","CH"),fpre_reg_dat!$A$2:$CZ$4224,CH!$L63,0)</f>
        <v>111.42182536317027</v>
      </c>
      <c r="T63" s="120"/>
      <c r="U63" s="120">
        <f>VLOOKUP(CONCATENATE(K$52,"_Ja_","CH"),fpre_reg_dat!$A$2:$CZ$4224,CH!$L63,0)</f>
        <v>119.68313895207538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">
      <c r="A64" s="99"/>
      <c r="B64" s="105">
        <f t="shared" si="2"/>
        <v>12</v>
      </c>
      <c r="C64" s="118" t="s">
        <v>23</v>
      </c>
      <c r="D64" s="119"/>
      <c r="E64" s="115">
        <f>VLOOKUP(CONCATENATE(E$52,"_Qu_","CH"),fpre_reg_dat!$A$2:$CZ$4224,CH!$B64,0)</f>
        <v>100.54236657084181</v>
      </c>
      <c r="F64" s="120"/>
      <c r="G64" s="120">
        <f>VLOOKUP(CONCATENATE(G$52,"_Qu_","CH"),fpre_reg_dat!$A$2:$CZ$4224,CH!$B64,0)</f>
        <v>104.19697621879698</v>
      </c>
      <c r="H64" s="120"/>
      <c r="I64" s="120">
        <f>VLOOKUP(CONCATENATE(I$52,"_Qu_","CH"),fpre_reg_dat!$A$2:$CZ$4224,CH!$B64,0)</f>
        <v>106.76966299423596</v>
      </c>
      <c r="J64" s="120"/>
      <c r="K64" s="120">
        <f>VLOOKUP(CONCATENATE(K$52,"_Qu_","CH"),fpre_reg_dat!$A$2:$CZ$4224,CH!$B64,0)</f>
        <v>105.02241628010162</v>
      </c>
      <c r="L64" s="104">
        <f t="shared" si="3"/>
        <v>12</v>
      </c>
      <c r="M64" s="118">
        <f t="shared" si="1"/>
        <v>1992</v>
      </c>
      <c r="N64" s="119"/>
      <c r="O64" s="115">
        <f>VLOOKUP(CONCATENATE(E$52,"_Ja_","CH"),fpre_reg_dat!$A$2:$CZ$4224,CH!$L64,0)</f>
        <v>124.0545402336209</v>
      </c>
      <c r="P64" s="120"/>
      <c r="Q64" s="120">
        <f>VLOOKUP(CONCATENATE(G$52,"_Ja_","CH"),fpre_reg_dat!$A$2:$CZ$4224,CH!$L64,0)</f>
        <v>133.95430982881174</v>
      </c>
      <c r="R64" s="120"/>
      <c r="S64" s="120">
        <f>VLOOKUP(CONCATENATE(I$52,"_Ja_","CH"),fpre_reg_dat!$A$2:$CZ$4224,CH!$L64,0)</f>
        <v>125.28226488966772</v>
      </c>
      <c r="T64" s="120"/>
      <c r="U64" s="120">
        <f>VLOOKUP(CONCATENATE(K$52,"_Ja_","CH"),fpre_reg_dat!$A$2:$CZ$4224,CH!$L64,0)</f>
        <v>128.32561023458095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">
      <c r="A65" s="99"/>
      <c r="B65" s="105">
        <f t="shared" si="2"/>
        <v>13</v>
      </c>
      <c r="C65" s="118" t="s">
        <v>24</v>
      </c>
      <c r="D65" s="119"/>
      <c r="E65" s="115">
        <f>VLOOKUP(CONCATENATE(E$52,"_Qu_","CH"),fpre_reg_dat!$A$2:$CZ$4224,CH!$B65,0)</f>
        <v>99.856542905022891</v>
      </c>
      <c r="F65" s="120"/>
      <c r="G65" s="120">
        <f>VLOOKUP(CONCATENATE(G$52,"_Qu_","CH"),fpre_reg_dat!$A$2:$CZ$4224,CH!$B65,0)</f>
        <v>104.30708866133823</v>
      </c>
      <c r="H65" s="120"/>
      <c r="I65" s="120">
        <f>VLOOKUP(CONCATENATE(I$52,"_Qu_","CH"),fpre_reg_dat!$A$2:$CZ$4224,CH!$B65,0)</f>
        <v>106.29916685381528</v>
      </c>
      <c r="J65" s="120"/>
      <c r="K65" s="120">
        <f>VLOOKUP(CONCATENATE(K$52,"_Qu_","CH"),fpre_reg_dat!$A$2:$CZ$4224,CH!$B65,0)</f>
        <v>104.74699038611868</v>
      </c>
      <c r="L65" s="104">
        <f t="shared" si="3"/>
        <v>13</v>
      </c>
      <c r="M65" s="118">
        <f t="shared" si="1"/>
        <v>1993</v>
      </c>
      <c r="N65" s="119"/>
      <c r="O65" s="115">
        <f>VLOOKUP(CONCATENATE(E$52,"_Ja_","CH"),fpre_reg_dat!$A$2:$CZ$4224,CH!$L65,0)</f>
        <v>121.60384112410811</v>
      </c>
      <c r="P65" s="120"/>
      <c r="Q65" s="120">
        <f>VLOOKUP(CONCATENATE(G$52,"_Ja_","CH"),fpre_reg_dat!$A$2:$CZ$4224,CH!$L65,0)</f>
        <v>130.04259850578111</v>
      </c>
      <c r="R65" s="120"/>
      <c r="S65" s="120">
        <f>VLOOKUP(CONCATENATE(I$52,"_Ja_","CH"),fpre_reg_dat!$A$2:$CZ$4224,CH!$L65,0)</f>
        <v>126.42804096540414</v>
      </c>
      <c r="T65" s="120"/>
      <c r="U65" s="120">
        <f>VLOOKUP(CONCATENATE(K$52,"_Ja_","CH"),fpre_reg_dat!$A$2:$CZ$4224,CH!$L65,0)</f>
        <v>127.12209415304443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">
      <c r="A66" s="99"/>
      <c r="B66" s="105">
        <f t="shared" si="2"/>
        <v>14</v>
      </c>
      <c r="C66" s="118" t="s">
        <v>25</v>
      </c>
      <c r="D66" s="119"/>
      <c r="E66" s="115">
        <f>VLOOKUP(CONCATENATE(E$52,"_Qu_","CH"),fpre_reg_dat!$A$2:$CZ$4224,CH!$B66,0)</f>
        <v>100.13541009631616</v>
      </c>
      <c r="F66" s="120"/>
      <c r="G66" s="120">
        <f>VLOOKUP(CONCATENATE(G$52,"_Qu_","CH"),fpre_reg_dat!$A$2:$CZ$4224,CH!$B66,0)</f>
        <v>104.67658470826444</v>
      </c>
      <c r="H66" s="120"/>
      <c r="I66" s="120">
        <f>VLOOKUP(CONCATENATE(I$52,"_Qu_","CH"),fpre_reg_dat!$A$2:$CZ$4224,CH!$B66,0)</f>
        <v>106.67714620855541</v>
      </c>
      <c r="J66" s="120"/>
      <c r="K66" s="120">
        <f>VLOOKUP(CONCATENATE(K$52,"_Qu_","CH"),fpre_reg_dat!$A$2:$CZ$4224,CH!$B66,0)</f>
        <v>105.10954786594799</v>
      </c>
      <c r="L66" s="104">
        <f t="shared" si="3"/>
        <v>14</v>
      </c>
      <c r="M66" s="118">
        <f t="shared" si="1"/>
        <v>1994</v>
      </c>
      <c r="N66" s="119"/>
      <c r="O66" s="115">
        <f>VLOOKUP(CONCATENATE(E$52,"_Ja_","CH"),fpre_reg_dat!$A$2:$CZ$4224,CH!$L66,0)</f>
        <v>124.41542862852093</v>
      </c>
      <c r="P66" s="120"/>
      <c r="Q66" s="120">
        <f>VLOOKUP(CONCATENATE(G$52,"_Ja_","CH"),fpre_reg_dat!$A$2:$CZ$4224,CH!$L66,0)</f>
        <v>130.64517448340479</v>
      </c>
      <c r="R66" s="120"/>
      <c r="S66" s="120">
        <f>VLOOKUP(CONCATENATE(I$52,"_Ja_","CH"),fpre_reg_dat!$A$2:$CZ$4224,CH!$L66,0)</f>
        <v>126.13723806097251</v>
      </c>
      <c r="T66" s="120"/>
      <c r="U66" s="120">
        <f>VLOOKUP(CONCATENATE(K$52,"_Ja_","CH"),fpre_reg_dat!$A$2:$CZ$4224,CH!$L66,0)</f>
        <v>127.57490296348348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">
      <c r="A67" s="99"/>
      <c r="B67" s="105">
        <f t="shared" si="2"/>
        <v>15</v>
      </c>
      <c r="C67" s="118" t="s">
        <v>26</v>
      </c>
      <c r="D67" s="119"/>
      <c r="E67" s="115">
        <f>VLOOKUP(CONCATENATE(E$52,"_Qu_","CH"),fpre_reg_dat!$A$2:$CZ$4224,CH!$B67,0)</f>
        <v>99.730895768810271</v>
      </c>
      <c r="F67" s="120"/>
      <c r="G67" s="120">
        <f>VLOOKUP(CONCATENATE(G$52,"_Qu_","CH"),fpre_reg_dat!$A$2:$CZ$4224,CH!$B67,0)</f>
        <v>104.44453194953063</v>
      </c>
      <c r="H67" s="120"/>
      <c r="I67" s="120">
        <f>VLOOKUP(CONCATENATE(I$52,"_Qu_","CH"),fpre_reg_dat!$A$2:$CZ$4224,CH!$B67,0)</f>
        <v>106.37078988770783</v>
      </c>
      <c r="J67" s="120"/>
      <c r="K67" s="120">
        <f>VLOOKUP(CONCATENATE(K$52,"_Qu_","CH"),fpre_reg_dat!$A$2:$CZ$4224,CH!$B67,0)</f>
        <v>104.81947594734567</v>
      </c>
      <c r="L67" s="104">
        <f t="shared" si="3"/>
        <v>15</v>
      </c>
      <c r="M67" s="118">
        <f t="shared" si="1"/>
        <v>1995</v>
      </c>
      <c r="N67" s="119"/>
      <c r="O67" s="115">
        <f>VLOOKUP(CONCATENATE(E$52,"_Ja_","CH"),fpre_reg_dat!$A$2:$CZ$4224,CH!$L67,0)</f>
        <v>121.61907941484375</v>
      </c>
      <c r="P67" s="120"/>
      <c r="Q67" s="120">
        <f>VLOOKUP(CONCATENATE(G$52,"_Ja_","CH"),fpre_reg_dat!$A$2:$CZ$4224,CH!$L67,0)</f>
        <v>128.09866136120084</v>
      </c>
      <c r="R67" s="120"/>
      <c r="S67" s="120">
        <f>VLOOKUP(CONCATENATE(I$52,"_Ja_","CH"),fpre_reg_dat!$A$2:$CZ$4224,CH!$L67,0)</f>
        <v>117.21650912302297</v>
      </c>
      <c r="T67" s="120"/>
      <c r="U67" s="120">
        <f>VLOOKUP(CONCATENATE(K$52,"_Ja_","CH"),fpre_reg_dat!$A$2:$CZ$4224,CH!$L67,0)</f>
        <v>121.82710788366839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">
      <c r="A68" s="99"/>
      <c r="B68" s="105">
        <f t="shared" si="2"/>
        <v>16</v>
      </c>
      <c r="C68" s="118" t="s">
        <v>27</v>
      </c>
      <c r="D68" s="119"/>
      <c r="E68" s="115">
        <f>VLOOKUP(CONCATENATE(E$52,"_Qu_","CH"),fpre_reg_dat!$A$2:$CZ$4224,CH!$B68,0)</f>
        <v>100.36558001796463</v>
      </c>
      <c r="F68" s="120"/>
      <c r="G68" s="120">
        <f>VLOOKUP(CONCATENATE(G$52,"_Qu_","CH"),fpre_reg_dat!$A$2:$CZ$4224,CH!$B68,0)</f>
        <v>105.31682933913449</v>
      </c>
      <c r="H68" s="120"/>
      <c r="I68" s="120">
        <f>VLOOKUP(CONCATENATE(I$52,"_Qu_","CH"),fpre_reg_dat!$A$2:$CZ$4224,CH!$B68,0)</f>
        <v>107.61125234207196</v>
      </c>
      <c r="J68" s="120"/>
      <c r="K68" s="120">
        <f>VLOOKUP(CONCATENATE(K$52,"_Qu_","CH"),fpre_reg_dat!$A$2:$CZ$4224,CH!$B68,0)</f>
        <v>105.84498303211048</v>
      </c>
      <c r="L68" s="104">
        <f t="shared" si="3"/>
        <v>16</v>
      </c>
      <c r="M68" s="118">
        <f t="shared" si="1"/>
        <v>1996</v>
      </c>
      <c r="N68" s="119"/>
      <c r="O68" s="115">
        <f>VLOOKUP(CONCATENATE(E$52,"_Ja_","CH"),fpre_reg_dat!$A$2:$CZ$4224,CH!$L68,0)</f>
        <v>117.36618555376168</v>
      </c>
      <c r="P68" s="120"/>
      <c r="Q68" s="120">
        <f>VLOOKUP(CONCATENATE(G$52,"_Ja_","CH"),fpre_reg_dat!$A$2:$CZ$4224,CH!$L68,0)</f>
        <v>125.1518925675451</v>
      </c>
      <c r="R68" s="120"/>
      <c r="S68" s="120">
        <f>VLOOKUP(CONCATENATE(I$52,"_Ja_","CH"),fpre_reg_dat!$A$2:$CZ$4224,CH!$L68,0)</f>
        <v>112.20452986319518</v>
      </c>
      <c r="T68" s="120"/>
      <c r="U68" s="120">
        <f>VLOOKUP(CONCATENATE(K$52,"_Ja_","CH"),fpre_reg_dat!$A$2:$CZ$4224,CH!$L68,0)</f>
        <v>117.67994522412172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">
      <c r="A69" s="99"/>
      <c r="B69" s="105">
        <f t="shared" si="2"/>
        <v>17</v>
      </c>
      <c r="C69" s="118" t="s">
        <v>28</v>
      </c>
      <c r="D69" s="119"/>
      <c r="E69" s="115">
        <f>VLOOKUP(CONCATENATE(E$52,"_Qu_","CH"),fpre_reg_dat!$A$2:$CZ$4224,CH!$B69,0)</f>
        <v>102.76246435297539</v>
      </c>
      <c r="F69" s="120"/>
      <c r="G69" s="120">
        <f>VLOOKUP(CONCATENATE(G$52,"_Qu_","CH"),fpre_reg_dat!$A$2:$CZ$4224,CH!$B69,0)</f>
        <v>107.5046315469699</v>
      </c>
      <c r="H69" s="120"/>
      <c r="I69" s="120">
        <f>VLOOKUP(CONCATENATE(I$52,"_Qu_","CH"),fpre_reg_dat!$A$2:$CZ$4224,CH!$B69,0)</f>
        <v>110.58514648062412</v>
      </c>
      <c r="J69" s="120"/>
      <c r="K69" s="120">
        <f>VLOOKUP(CONCATENATE(K$52,"_Qu_","CH"),fpre_reg_dat!$A$2:$CZ$4224,CH!$B69,0)</f>
        <v>108.44799031625591</v>
      </c>
      <c r="L69" s="104">
        <f t="shared" si="3"/>
        <v>17</v>
      </c>
      <c r="M69" s="118">
        <f t="shared" si="1"/>
        <v>1997</v>
      </c>
      <c r="N69" s="119"/>
      <c r="O69" s="115">
        <f>VLOOKUP(CONCATENATE(E$52,"_Ja_","CH"),fpre_reg_dat!$A$2:$CZ$4224,CH!$L69,0)</f>
        <v>110.70910585315892</v>
      </c>
      <c r="P69" s="120"/>
      <c r="Q69" s="120">
        <f>VLOOKUP(CONCATENATE(G$52,"_Ja_","CH"),fpre_reg_dat!$A$2:$CZ$4224,CH!$L69,0)</f>
        <v>123.00402877418325</v>
      </c>
      <c r="R69" s="120"/>
      <c r="S69" s="120">
        <f>VLOOKUP(CONCATENATE(I$52,"_Ja_","CH"),fpre_reg_dat!$A$2:$CZ$4224,CH!$L69,0)</f>
        <v>109.86581203985352</v>
      </c>
      <c r="T69" s="120"/>
      <c r="U69" s="120">
        <f>VLOOKUP(CONCATENATE(K$52,"_Ja_","CH"),fpre_reg_dat!$A$2:$CZ$4224,CH!$L69,0)</f>
        <v>114.83659003963712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">
      <c r="A70" s="99"/>
      <c r="B70" s="105">
        <f t="shared" si="2"/>
        <v>18</v>
      </c>
      <c r="C70" s="118" t="s">
        <v>29</v>
      </c>
      <c r="D70" s="119"/>
      <c r="E70" s="115">
        <f>VLOOKUP(CONCATENATE(E$52,"_Qu_","CH"),fpre_reg_dat!$A$2:$CZ$4224,CH!$B70,0)</f>
        <v>102.8556182167403</v>
      </c>
      <c r="F70" s="120"/>
      <c r="G70" s="120">
        <f>VLOOKUP(CONCATENATE(G$52,"_Qu_","CH"),fpre_reg_dat!$A$2:$CZ$4224,CH!$B70,0)</f>
        <v>107.90356533486644</v>
      </c>
      <c r="H70" s="120"/>
      <c r="I70" s="120">
        <f>VLOOKUP(CONCATENATE(I$52,"_Qu_","CH"),fpre_reg_dat!$A$2:$CZ$4224,CH!$B70,0)</f>
        <v>111.22556623611753</v>
      </c>
      <c r="J70" s="120"/>
      <c r="K70" s="120">
        <f>VLOOKUP(CONCATENATE(K$52,"_Qu_","CH"),fpre_reg_dat!$A$2:$CZ$4224,CH!$B70,0)</f>
        <v>108.92898515886695</v>
      </c>
      <c r="L70" s="104">
        <f t="shared" si="3"/>
        <v>18</v>
      </c>
      <c r="M70" s="118">
        <f t="shared" si="1"/>
        <v>1998</v>
      </c>
      <c r="N70" s="119"/>
      <c r="O70" s="115">
        <f>VLOOKUP(CONCATENATE(E$52,"_Ja_","CH"),fpre_reg_dat!$A$2:$CZ$4224,CH!$L70,0)</f>
        <v>105.32625750970124</v>
      </c>
      <c r="P70" s="120"/>
      <c r="Q70" s="120">
        <f>VLOOKUP(CONCATENATE(G$52,"_Ja_","CH"),fpre_reg_dat!$A$2:$CZ$4224,CH!$L70,0)</f>
        <v>117.65986537718176</v>
      </c>
      <c r="R70" s="120"/>
      <c r="S70" s="120">
        <f>VLOOKUP(CONCATENATE(I$52,"_Ja_","CH"),fpre_reg_dat!$A$2:$CZ$4224,CH!$L70,0)</f>
        <v>110.02605067147823</v>
      </c>
      <c r="T70" s="120"/>
      <c r="U70" s="120">
        <f>VLOOKUP(CONCATENATE(K$52,"_Ja_","CH"),fpre_reg_dat!$A$2:$CZ$4224,CH!$L70,0)</f>
        <v>112.22297711850682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">
      <c r="A71" s="99"/>
      <c r="B71" s="105">
        <f t="shared" si="2"/>
        <v>19</v>
      </c>
      <c r="C71" s="118" t="s">
        <v>30</v>
      </c>
      <c r="D71" s="119"/>
      <c r="E71" s="115">
        <f>VLOOKUP(CONCATENATE(E$52,"_Qu_","CH"),fpre_reg_dat!$A$2:$CZ$4224,CH!$B71,0)</f>
        <v>103.96896261120376</v>
      </c>
      <c r="F71" s="120"/>
      <c r="G71" s="120">
        <f>VLOOKUP(CONCATENATE(G$52,"_Qu_","CH"),fpre_reg_dat!$A$2:$CZ$4224,CH!$B71,0)</f>
        <v>109.42196350894228</v>
      </c>
      <c r="H71" s="120"/>
      <c r="I71" s="120">
        <f>VLOOKUP(CONCATENATE(I$52,"_Qu_","CH"),fpre_reg_dat!$A$2:$CZ$4224,CH!$B71,0)</f>
        <v>111.67117288805511</v>
      </c>
      <c r="J71" s="120"/>
      <c r="K71" s="120">
        <f>VLOOKUP(CONCATENATE(K$52,"_Qu_","CH"),fpre_reg_dat!$A$2:$CZ$4224,CH!$B71,0)</f>
        <v>109.86602872178042</v>
      </c>
      <c r="L71" s="104">
        <f t="shared" si="3"/>
        <v>19</v>
      </c>
      <c r="M71" s="118">
        <f t="shared" si="1"/>
        <v>1999</v>
      </c>
      <c r="N71" s="119"/>
      <c r="O71" s="115">
        <f>VLOOKUP(CONCATENATE(E$52,"_Ja_","CH"),fpre_reg_dat!$A$2:$CZ$4224,CH!$L71,0)</f>
        <v>101.85302947618271</v>
      </c>
      <c r="P71" s="120"/>
      <c r="Q71" s="120">
        <f>VLOOKUP(CONCATENATE(G$52,"_Ja_","CH"),fpre_reg_dat!$A$2:$CZ$4224,CH!$L71,0)</f>
        <v>113.26533655383648</v>
      </c>
      <c r="R71" s="120"/>
      <c r="S71" s="120">
        <f>VLOOKUP(CONCATENATE(I$52,"_Ja_","CH"),fpre_reg_dat!$A$2:$CZ$4224,CH!$L71,0)</f>
        <v>106.69987628364591</v>
      </c>
      <c r="T71" s="120"/>
      <c r="U71" s="120">
        <f>VLOOKUP(CONCATENATE(K$52,"_Ja_","CH"),fpre_reg_dat!$A$2:$CZ$4224,CH!$L71,0)</f>
        <v>108.48214254442009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">
      <c r="A72" s="99"/>
      <c r="B72" s="105">
        <f t="shared" si="2"/>
        <v>20</v>
      </c>
      <c r="C72" s="118" t="s">
        <v>31</v>
      </c>
      <c r="D72" s="119"/>
      <c r="E72" s="115">
        <f>VLOOKUP(CONCATENATE(E$52,"_Qu_","CH"),fpre_reg_dat!$A$2:$CZ$4224,CH!$B72,0)</f>
        <v>104.8066858338434</v>
      </c>
      <c r="F72" s="120"/>
      <c r="G72" s="120">
        <f>VLOOKUP(CONCATENATE(G$52,"_Qu_","CH"),fpre_reg_dat!$A$2:$CZ$4224,CH!$B72,0)</f>
        <v>110.54108108726031</v>
      </c>
      <c r="H72" s="120"/>
      <c r="I72" s="120">
        <f>VLOOKUP(CONCATENATE(I$52,"_Qu_","CH"),fpre_reg_dat!$A$2:$CZ$4224,CH!$B72,0)</f>
        <v>111.9988349359587</v>
      </c>
      <c r="J72" s="120"/>
      <c r="K72" s="120">
        <f>VLOOKUP(CONCATENATE(K$52,"_Qu_","CH"),fpre_reg_dat!$A$2:$CZ$4224,CH!$B72,0)</f>
        <v>110.55839351299363</v>
      </c>
      <c r="L72" s="104">
        <f t="shared" si="3"/>
        <v>20</v>
      </c>
      <c r="M72" s="118">
        <f t="shared" si="1"/>
        <v>2000</v>
      </c>
      <c r="N72" s="119"/>
      <c r="O72" s="115">
        <f>VLOOKUP(CONCATENATE(E$52,"_Ja_","CH"),fpre_reg_dat!$A$2:$CZ$4224,CH!$L72,0)</f>
        <v>101.42648617917204</v>
      </c>
      <c r="P72" s="120"/>
      <c r="Q72" s="120">
        <f>VLOOKUP(CONCATENATE(G$52,"_Ja_","CH"),fpre_reg_dat!$A$2:$CZ$4224,CH!$L72,0)</f>
        <v>114.42988919531194</v>
      </c>
      <c r="R72" s="120"/>
      <c r="S72" s="120">
        <f>VLOOKUP(CONCATENATE(I$52,"_Ja_","CH"),fpre_reg_dat!$A$2:$CZ$4224,CH!$L72,0)</f>
        <v>111.23577389705271</v>
      </c>
      <c r="T72" s="120"/>
      <c r="U72" s="120">
        <f>VLOOKUP(CONCATENATE(K$52,"_Ja_","CH"),fpre_reg_dat!$A$2:$CZ$4224,CH!$L72,0)</f>
        <v>111.11032608042861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">
      <c r="A73" s="99"/>
      <c r="B73" s="105">
        <f t="shared" si="2"/>
        <v>21</v>
      </c>
      <c r="C73" s="118" t="s">
        <v>32</v>
      </c>
      <c r="D73" s="119"/>
      <c r="E73" s="115">
        <f>VLOOKUP(CONCATENATE(E$52,"_Qu_","CH"),fpre_reg_dat!$A$2:$CZ$4224,CH!$B73,0)</f>
        <v>107.2592944220043</v>
      </c>
      <c r="F73" s="120"/>
      <c r="G73" s="120">
        <f>VLOOKUP(CONCATENATE(G$52,"_Qu_","CH"),fpre_reg_dat!$A$2:$CZ$4224,CH!$B73,0)</f>
        <v>112.66054989153851</v>
      </c>
      <c r="H73" s="120"/>
      <c r="I73" s="120">
        <f>VLOOKUP(CONCATENATE(I$52,"_Qu_","CH"),fpre_reg_dat!$A$2:$CZ$4224,CH!$B73,0)</f>
        <v>113.14093711284173</v>
      </c>
      <c r="J73" s="120"/>
      <c r="K73" s="120">
        <f>VLOOKUP(CONCATENATE(K$52,"_Qu_","CH"),fpre_reg_dat!$A$2:$CZ$4224,CH!$B73,0)</f>
        <v>112.23454365092313</v>
      </c>
      <c r="L73" s="104">
        <f t="shared" si="3"/>
        <v>21</v>
      </c>
      <c r="M73" s="118">
        <f t="shared" si="1"/>
        <v>2001</v>
      </c>
      <c r="N73" s="119"/>
      <c r="O73" s="115">
        <f>VLOOKUP(CONCATENATE(E$52,"_Ja_","CH"),fpre_reg_dat!$A$2:$CZ$4224,CH!$L73,0)</f>
        <v>100.97690522394336</v>
      </c>
      <c r="P73" s="120"/>
      <c r="Q73" s="120">
        <f>VLOOKUP(CONCATENATE(G$52,"_Ja_","CH"),fpre_reg_dat!$A$2:$CZ$4224,CH!$L73,0)</f>
        <v>116.44334930277718</v>
      </c>
      <c r="R73" s="120"/>
      <c r="S73" s="120">
        <f>VLOOKUP(CONCATENATE(I$52,"_Ja_","CH"),fpre_reg_dat!$A$2:$CZ$4224,CH!$L73,0)</f>
        <v>114.15818110123426</v>
      </c>
      <c r="T73" s="120"/>
      <c r="U73" s="120">
        <f>VLOOKUP(CONCATENATE(K$52,"_Ja_","CH"),fpre_reg_dat!$A$2:$CZ$4224,CH!$L73,0)</f>
        <v>113.24745356967922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">
      <c r="A74" s="99"/>
      <c r="B74" s="105">
        <f t="shared" si="2"/>
        <v>22</v>
      </c>
      <c r="C74" s="118" t="s">
        <v>33</v>
      </c>
      <c r="D74" s="119"/>
      <c r="E74" s="115">
        <f>VLOOKUP(CONCATENATE(E$52,"_Qu_","CH"),fpre_reg_dat!$A$2:$CZ$4224,CH!$B74,0)</f>
        <v>107.38899201139205</v>
      </c>
      <c r="F74" s="120"/>
      <c r="G74" s="120">
        <f>VLOOKUP(CONCATENATE(G$52,"_Qu_","CH"),fpre_reg_dat!$A$2:$CZ$4224,CH!$B74,0)</f>
        <v>112.86869642333465</v>
      </c>
      <c r="H74" s="120"/>
      <c r="I74" s="120">
        <f>VLOOKUP(CONCATENATE(I$52,"_Qu_","CH"),fpre_reg_dat!$A$2:$CZ$4224,CH!$B74,0)</f>
        <v>113.58165918674075</v>
      </c>
      <c r="J74" s="120"/>
      <c r="K74" s="120">
        <f>VLOOKUP(CONCATENATE(K$52,"_Qu_","CH"),fpre_reg_dat!$A$2:$CZ$4224,CH!$B74,0)</f>
        <v>112.54828440206113</v>
      </c>
      <c r="L74" s="104">
        <f t="shared" si="3"/>
        <v>22</v>
      </c>
      <c r="M74" s="118">
        <f t="shared" si="1"/>
        <v>2002</v>
      </c>
      <c r="N74" s="119"/>
      <c r="O74" s="115">
        <f>VLOOKUP(CONCATENATE(E$52,"_Ja_","CH"),fpre_reg_dat!$A$2:$CZ$4224,CH!$L74,0)</f>
        <v>101.45027107967559</v>
      </c>
      <c r="P74" s="120"/>
      <c r="Q74" s="120">
        <f>VLOOKUP(CONCATENATE(G$52,"_Ja_","CH"),fpre_reg_dat!$A$2:$CZ$4224,CH!$L74,0)</f>
        <v>118.70670046358151</v>
      </c>
      <c r="R74" s="120"/>
      <c r="S74" s="120">
        <f>VLOOKUP(CONCATENATE(I$52,"_Ja_","CH"),fpre_reg_dat!$A$2:$CZ$4224,CH!$L74,0)</f>
        <v>116.94294949028834</v>
      </c>
      <c r="T74" s="120"/>
      <c r="U74" s="120">
        <f>VLOOKUP(CONCATENATE(K$52,"_Ja_","CH"),fpre_reg_dat!$A$2:$CZ$4224,CH!$L74,0)</f>
        <v>115.53152101714808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">
      <c r="A75" s="99"/>
      <c r="B75" s="105">
        <f t="shared" si="2"/>
        <v>23</v>
      </c>
      <c r="C75" s="118" t="s">
        <v>34</v>
      </c>
      <c r="D75" s="119"/>
      <c r="E75" s="115">
        <f>VLOOKUP(CONCATENATE(E$52,"_Qu_","CH"),fpre_reg_dat!$A$2:$CZ$4224,CH!$B75,0)</f>
        <v>109.26095574652879</v>
      </c>
      <c r="F75" s="120"/>
      <c r="G75" s="120">
        <f>VLOOKUP(CONCATENATE(G$52,"_Qu_","CH"),fpre_reg_dat!$A$2:$CZ$4224,CH!$B75,0)</f>
        <v>114.51467133687261</v>
      </c>
      <c r="H75" s="120"/>
      <c r="I75" s="120">
        <f>VLOOKUP(CONCATENATE(I$52,"_Qu_","CH"),fpre_reg_dat!$A$2:$CZ$4224,CH!$B75,0)</f>
        <v>116.34193596459095</v>
      </c>
      <c r="J75" s="120"/>
      <c r="K75" s="120">
        <f>VLOOKUP(CONCATENATE(K$52,"_Qu_","CH"),fpre_reg_dat!$A$2:$CZ$4224,CH!$B75,0)</f>
        <v>114.77416753313858</v>
      </c>
      <c r="L75" s="104">
        <f t="shared" si="3"/>
        <v>23</v>
      </c>
      <c r="M75" s="118">
        <f t="shared" si="1"/>
        <v>2003</v>
      </c>
      <c r="N75" s="119"/>
      <c r="O75" s="115">
        <f>VLOOKUP(CONCATENATE(E$52,"_Ja_","CH"),fpre_reg_dat!$A$2:$CZ$4224,CH!$L75,0)</f>
        <v>105.0776611373341</v>
      </c>
      <c r="P75" s="120"/>
      <c r="Q75" s="120">
        <f>VLOOKUP(CONCATENATE(G$52,"_Ja_","CH"),fpre_reg_dat!$A$2:$CZ$4224,CH!$L75,0)</f>
        <v>123.41993164114233</v>
      </c>
      <c r="R75" s="120"/>
      <c r="S75" s="120">
        <f>VLOOKUP(CONCATENATE(I$52,"_Ja_","CH"),fpre_reg_dat!$A$2:$CZ$4224,CH!$L75,0)</f>
        <v>122.01618437809402</v>
      </c>
      <c r="T75" s="120"/>
      <c r="U75" s="120">
        <f>VLOOKUP(CONCATENATE(K$52,"_Ja_","CH"),fpre_reg_dat!$A$2:$CZ$4224,CH!$L75,0)</f>
        <v>120.27903889186872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">
      <c r="A76" s="99"/>
      <c r="B76" s="105">
        <f t="shared" si="2"/>
        <v>24</v>
      </c>
      <c r="C76" s="118" t="s">
        <v>35</v>
      </c>
      <c r="D76" s="119"/>
      <c r="E76" s="115">
        <f>VLOOKUP(CONCATENATE(E$52,"_Qu_","CH"),fpre_reg_dat!$A$2:$CZ$4224,CH!$B76,0)</f>
        <v>109.6883122349499</v>
      </c>
      <c r="F76" s="120"/>
      <c r="G76" s="120">
        <f>VLOOKUP(CONCATENATE(G$52,"_Qu_","CH"),fpre_reg_dat!$A$2:$CZ$4224,CH!$B76,0)</f>
        <v>115.0869778449463</v>
      </c>
      <c r="H76" s="120"/>
      <c r="I76" s="120">
        <f>VLOOKUP(CONCATENATE(I$52,"_Qu_","CH"),fpre_reg_dat!$A$2:$CZ$4224,CH!$B76,0)</f>
        <v>119.99427704776264</v>
      </c>
      <c r="J76" s="120"/>
      <c r="K76" s="120">
        <f>VLOOKUP(CONCATENATE(K$52,"_Qu_","CH"),fpre_reg_dat!$A$2:$CZ$4224,CH!$B76,0)</f>
        <v>116.85477904930164</v>
      </c>
      <c r="L76" s="104">
        <f t="shared" si="3"/>
        <v>24</v>
      </c>
      <c r="M76" s="118">
        <f t="shared" si="1"/>
        <v>2004</v>
      </c>
      <c r="N76" s="119"/>
      <c r="O76" s="115">
        <f>VLOOKUP(CONCATENATE(E$52,"_Ja_","CH"),fpre_reg_dat!$A$2:$CZ$4224,CH!$L76,0)</f>
        <v>109.94716735027028</v>
      </c>
      <c r="P76" s="120"/>
      <c r="Q76" s="120">
        <f>VLOOKUP(CONCATENATE(G$52,"_Ja_","CH"),fpre_reg_dat!$A$2:$CZ$4224,CH!$L76,0)</f>
        <v>129.02143885130059</v>
      </c>
      <c r="R76" s="120"/>
      <c r="S76" s="120">
        <f>VLOOKUP(CONCATENATE(I$52,"_Ja_","CH"),fpre_reg_dat!$A$2:$CZ$4224,CH!$L76,0)</f>
        <v>126.83078402657122</v>
      </c>
      <c r="T76" s="120"/>
      <c r="U76" s="120">
        <f>VLOOKUP(CONCATENATE(K$52,"_Ja_","CH"),fpre_reg_dat!$A$2:$CZ$4224,CH!$L76,0)</f>
        <v>125.39194684905424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">
      <c r="A77" s="99"/>
      <c r="B77" s="105">
        <f t="shared" si="2"/>
        <v>25</v>
      </c>
      <c r="C77" s="118" t="s">
        <v>36</v>
      </c>
      <c r="D77" s="119"/>
      <c r="E77" s="115">
        <f>VLOOKUP(CONCATENATE(E$52,"_Qu_","CH"),fpre_reg_dat!$A$2:$CZ$4224,CH!$B77,0)</f>
        <v>112.09735589322305</v>
      </c>
      <c r="F77" s="120"/>
      <c r="G77" s="120">
        <f>VLOOKUP(CONCATENATE(G$52,"_Qu_","CH"),fpre_reg_dat!$A$2:$CZ$4224,CH!$B77,0)</f>
        <v>117.57499360610066</v>
      </c>
      <c r="H77" s="120"/>
      <c r="I77" s="120">
        <f>VLOOKUP(CONCATENATE(I$52,"_Qu_","CH"),fpre_reg_dat!$A$2:$CZ$4224,CH!$B77,0)</f>
        <v>124.62600278056306</v>
      </c>
      <c r="J77" s="120"/>
      <c r="K77" s="120">
        <f>VLOOKUP(CONCATENATE(K$52,"_Qu_","CH"),fpre_reg_dat!$A$2:$CZ$4224,CH!$B77,0)</f>
        <v>120.39527203227989</v>
      </c>
      <c r="L77" s="104">
        <f t="shared" si="3"/>
        <v>25</v>
      </c>
      <c r="M77" s="118">
        <f t="shared" si="1"/>
        <v>2005</v>
      </c>
      <c r="N77" s="119"/>
      <c r="O77" s="115">
        <f>VLOOKUP(CONCATENATE(E$52,"_Ja_","CH"),fpre_reg_dat!$A$2:$CZ$4224,CH!$L77,0)</f>
        <v>115.13863831968524</v>
      </c>
      <c r="P77" s="120"/>
      <c r="Q77" s="120">
        <f>VLOOKUP(CONCATENATE(G$52,"_Ja_","CH"),fpre_reg_dat!$A$2:$CZ$4224,CH!$L77,0)</f>
        <v>134.64671502584031</v>
      </c>
      <c r="R77" s="120"/>
      <c r="S77" s="120">
        <f>VLOOKUP(CONCATENATE(I$52,"_Ja_","CH"),fpre_reg_dat!$A$2:$CZ$4224,CH!$L77,0)</f>
        <v>143.23655174895345</v>
      </c>
      <c r="T77" s="120"/>
      <c r="U77" s="120">
        <f>VLOOKUP(CONCATENATE(K$52,"_Ja_","CH"),fpre_reg_dat!$A$2:$CZ$4224,CH!$L77,0)</f>
        <v>136.31737412970745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">
      <c r="A78" s="99"/>
      <c r="B78" s="105">
        <f t="shared" si="2"/>
        <v>26</v>
      </c>
      <c r="C78" s="118" t="s">
        <v>37</v>
      </c>
      <c r="D78" s="119"/>
      <c r="E78" s="115">
        <f>VLOOKUP(CONCATENATE(E$52,"_Qu_","CH"),fpre_reg_dat!$A$2:$CZ$4224,CH!$B78,0)</f>
        <v>112.84672391317214</v>
      </c>
      <c r="F78" s="120"/>
      <c r="G78" s="120">
        <f>VLOOKUP(CONCATENATE(G$52,"_Qu_","CH"),fpre_reg_dat!$A$2:$CZ$4224,CH!$B78,0)</f>
        <v>117.91647976717306</v>
      </c>
      <c r="H78" s="120"/>
      <c r="I78" s="120">
        <f>VLOOKUP(CONCATENATE(I$52,"_Qu_","CH"),fpre_reg_dat!$A$2:$CZ$4224,CH!$B78,0)</f>
        <v>128.93091727369173</v>
      </c>
      <c r="J78" s="120"/>
      <c r="K78" s="120">
        <f>VLOOKUP(CONCATENATE(K$52,"_Qu_","CH"),fpre_reg_dat!$A$2:$CZ$4224,CH!$B78,0)</f>
        <v>122.75074109689731</v>
      </c>
      <c r="L78" s="104">
        <f t="shared" si="3"/>
        <v>26</v>
      </c>
      <c r="M78" s="118">
        <f t="shared" si="1"/>
        <v>2006</v>
      </c>
      <c r="N78" s="119"/>
      <c r="O78" s="115">
        <f>VLOOKUP(CONCATENATE(E$52,"_Ja_","CH"),fpre_reg_dat!$A$2:$CZ$4224,CH!$L78,0)</f>
        <v>120.84702065092949</v>
      </c>
      <c r="P78" s="120"/>
      <c r="Q78" s="120">
        <f>VLOOKUP(CONCATENATE(G$52,"_Ja_","CH"),fpre_reg_dat!$A$2:$CZ$4224,CH!$L78,0)</f>
        <v>142.73877090548558</v>
      </c>
      <c r="R78" s="120"/>
      <c r="S78" s="120">
        <f>VLOOKUP(CONCATENATE(I$52,"_Ja_","CH"),fpre_reg_dat!$A$2:$CZ$4224,CH!$L78,0)</f>
        <v>157.24115678755436</v>
      </c>
      <c r="T78" s="120"/>
      <c r="U78" s="120">
        <f>VLOOKUP(CONCATENATE(K$52,"_Ja_","CH"),fpre_reg_dat!$A$2:$CZ$4224,CH!$L78,0)</f>
        <v>147.03047368555619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">
      <c r="A79" s="99"/>
      <c r="B79" s="105">
        <f t="shared" si="2"/>
        <v>27</v>
      </c>
      <c r="C79" s="118" t="s">
        <v>38</v>
      </c>
      <c r="D79" s="119"/>
      <c r="E79" s="115">
        <f>VLOOKUP(CONCATENATE(E$52,"_Qu_","CH"),fpre_reg_dat!$A$2:$CZ$4224,CH!$B79,0)</f>
        <v>114.12351674364409</v>
      </c>
      <c r="F79" s="120"/>
      <c r="G79" s="120">
        <f>VLOOKUP(CONCATENATE(G$52,"_Qu_","CH"),fpre_reg_dat!$A$2:$CZ$4224,CH!$B79,0)</f>
        <v>119.24519068788311</v>
      </c>
      <c r="H79" s="120"/>
      <c r="I79" s="120">
        <f>VLOOKUP(CONCATENATE(I$52,"_Qu_","CH"),fpre_reg_dat!$A$2:$CZ$4224,CH!$B79,0)</f>
        <v>133.42645350582231</v>
      </c>
      <c r="J79" s="120"/>
      <c r="K79" s="120">
        <f>VLOOKUP(CONCATENATE(K$52,"_Qu_","CH"),fpre_reg_dat!$A$2:$CZ$4224,CH!$B79,0)</f>
        <v>125.64219833023473</v>
      </c>
      <c r="L79" s="104">
        <f t="shared" si="3"/>
        <v>27</v>
      </c>
      <c r="M79" s="118">
        <f t="shared" si="1"/>
        <v>2007</v>
      </c>
      <c r="N79" s="119"/>
      <c r="O79" s="115">
        <f>VLOOKUP(CONCATENATE(E$52,"_Ja_","CH"),fpre_reg_dat!$A$2:$CZ$4224,CH!$L79,0)</f>
        <v>129.18411483360126</v>
      </c>
      <c r="P79" s="120"/>
      <c r="Q79" s="120">
        <f>VLOOKUP(CONCATENATE(G$52,"_Ja_","CH"),fpre_reg_dat!$A$2:$CZ$4224,CH!$L79,0)</f>
        <v>152.15960851814174</v>
      </c>
      <c r="R79" s="120"/>
      <c r="S79" s="120">
        <f>VLOOKUP(CONCATENATE(I$52,"_Ja_","CH"),fpre_reg_dat!$A$2:$CZ$4224,CH!$L79,0)</f>
        <v>166.84806153868112</v>
      </c>
      <c r="T79" s="120"/>
      <c r="U79" s="120">
        <f>VLOOKUP(CONCATENATE(K$52,"_Ja_","CH"),fpre_reg_dat!$A$2:$CZ$4224,CH!$L79,0)</f>
        <v>156.39943044334029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">
      <c r="A80" s="99"/>
      <c r="B80" s="105">
        <f t="shared" si="2"/>
        <v>28</v>
      </c>
      <c r="C80" s="118" t="s">
        <v>39</v>
      </c>
      <c r="D80" s="119"/>
      <c r="E80" s="115">
        <f>VLOOKUP(CONCATENATE(E$52,"_Qu_","CH"),fpre_reg_dat!$A$2:$CZ$4224,CH!$B80,0)</f>
        <v>115.00351048473074</v>
      </c>
      <c r="F80" s="120"/>
      <c r="G80" s="120">
        <f>VLOOKUP(CONCATENATE(G$52,"_Qu_","CH"),fpre_reg_dat!$A$2:$CZ$4224,CH!$B80,0)</f>
        <v>120.23773190746212</v>
      </c>
      <c r="H80" s="120"/>
      <c r="I80" s="120">
        <f>VLOOKUP(CONCATENATE(I$52,"_Qu_","CH"),fpre_reg_dat!$A$2:$CZ$4224,CH!$B80,0)</f>
        <v>135.97284414273477</v>
      </c>
      <c r="J80" s="120"/>
      <c r="K80" s="120">
        <f>VLOOKUP(CONCATENATE(K$52,"_Qu_","CH"),fpre_reg_dat!$A$2:$CZ$4224,CH!$B80,0)</f>
        <v>127.39081920096204</v>
      </c>
      <c r="L80" s="104">
        <f t="shared" si="3"/>
        <v>28</v>
      </c>
      <c r="M80" s="118">
        <f t="shared" si="1"/>
        <v>2008</v>
      </c>
      <c r="N80" s="119"/>
      <c r="O80" s="115">
        <f>VLOOKUP(CONCATENATE(E$52,"_Ja_","CH"),fpre_reg_dat!$A$2:$CZ$4224,CH!$L80,0)</f>
        <v>138.81214701698298</v>
      </c>
      <c r="P80" s="120"/>
      <c r="Q80" s="120">
        <f>VLOOKUP(CONCATENATE(G$52,"_Ja_","CH"),fpre_reg_dat!$A$2:$CZ$4224,CH!$L80,0)</f>
        <v>160.24114505026469</v>
      </c>
      <c r="R80" s="120"/>
      <c r="S80" s="120">
        <f>VLOOKUP(CONCATENATE(I$52,"_Ja_","CH"),fpre_reg_dat!$A$2:$CZ$4224,CH!$L80,0)</f>
        <v>175.34573507540105</v>
      </c>
      <c r="T80" s="120"/>
      <c r="U80" s="120">
        <f>VLOOKUP(CONCATENATE(K$52,"_Ja_","CH"),fpre_reg_dat!$A$2:$CZ$4224,CH!$L80,0)</f>
        <v>164.89378449676241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">
      <c r="A81" s="99"/>
      <c r="B81" s="105">
        <f t="shared" si="2"/>
        <v>29</v>
      </c>
      <c r="C81" s="118" t="s">
        <v>40</v>
      </c>
      <c r="D81" s="119"/>
      <c r="E81" s="115">
        <f>VLOOKUP(CONCATENATE(E$52,"_Qu_","CH"),fpre_reg_dat!$A$2:$CZ$4224,CH!$B81,0)</f>
        <v>116.61163206581244</v>
      </c>
      <c r="F81" s="120"/>
      <c r="G81" s="120">
        <f>VLOOKUP(CONCATENATE(G$52,"_Qu_","CH"),fpre_reg_dat!$A$2:$CZ$4224,CH!$B81,0)</f>
        <v>122.63694623038677</v>
      </c>
      <c r="H81" s="120"/>
      <c r="I81" s="120">
        <f>VLOOKUP(CONCATENATE(I$52,"_Qu_","CH"),fpre_reg_dat!$A$2:$CZ$4224,CH!$B81,0)</f>
        <v>139.31238009075037</v>
      </c>
      <c r="J81" s="120"/>
      <c r="K81" s="120">
        <f>VLOOKUP(CONCATENATE(K$52,"_Qu_","CH"),fpre_reg_dat!$A$2:$CZ$4224,CH!$B81,0)</f>
        <v>130.15869580224501</v>
      </c>
      <c r="L81" s="104">
        <f t="shared" si="3"/>
        <v>29</v>
      </c>
      <c r="M81" s="118">
        <v>2009</v>
      </c>
      <c r="N81" s="119"/>
      <c r="O81" s="115">
        <f>VLOOKUP(CONCATENATE(E$52,"_Ja_","CH"),fpre_reg_dat!$A$2:$CZ$4224,CH!$L81,0)</f>
        <v>144.50616473862854</v>
      </c>
      <c r="P81" s="120"/>
      <c r="Q81" s="120">
        <f>VLOOKUP(CONCATENATE(G$52,"_Ja_","CH"),fpre_reg_dat!$A$2:$CZ$4224,CH!$L81,0)</f>
        <v>166.69456918312784</v>
      </c>
      <c r="R81" s="120"/>
      <c r="S81" s="120">
        <f>VLOOKUP(CONCATENATE(I$52,"_Ja_","CH"),fpre_reg_dat!$A$2:$CZ$4224,CH!$L81,0)</f>
        <v>181.16708979523042</v>
      </c>
      <c r="T81" s="120"/>
      <c r="U81" s="120">
        <f>VLOOKUP(CONCATENATE(K$52,"_Ja_","CH"),fpre_reg_dat!$A$2:$CZ$4224,CH!$L81,0)</f>
        <v>170.93191391988168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">
      <c r="A82" s="99"/>
      <c r="B82" s="105">
        <f t="shared" si="2"/>
        <v>30</v>
      </c>
      <c r="C82" s="118" t="s">
        <v>41</v>
      </c>
      <c r="D82" s="119"/>
      <c r="E82" s="115">
        <f>VLOOKUP(CONCATENATE(E$52,"_Qu_","CH"),fpre_reg_dat!$A$2:$CZ$4224,CH!$B82,0)</f>
        <v>118.0502028724574</v>
      </c>
      <c r="F82" s="120"/>
      <c r="G82" s="120">
        <f>VLOOKUP(CONCATENATE(G$52,"_Qu_","CH"),fpre_reg_dat!$A$2:$CZ$4224,CH!$B82,0)</f>
        <v>124.83694332863099</v>
      </c>
      <c r="H82" s="120"/>
      <c r="I82" s="120">
        <f>VLOOKUP(CONCATENATE(I$52,"_Qu_","CH"),fpre_reg_dat!$A$2:$CZ$4224,CH!$B82,0)</f>
        <v>141.56056198930438</v>
      </c>
      <c r="J82" s="120"/>
      <c r="K82" s="120">
        <f>VLOOKUP(CONCATENATE(K$52,"_Qu_","CH"),fpre_reg_dat!$A$2:$CZ$4224,CH!$B82,0)</f>
        <v>132.28895782891954</v>
      </c>
      <c r="L82" s="104">
        <f t="shared" si="3"/>
        <v>30</v>
      </c>
      <c r="M82" s="118">
        <v>2010</v>
      </c>
      <c r="N82" s="119"/>
      <c r="O82" s="115">
        <f>VLOOKUP(CONCATENATE(E$52,"_Ja_","CH"),fpre_reg_dat!$A$2:$CZ$4224,CH!$L82,0)</f>
        <v>154.90511246584916</v>
      </c>
      <c r="P82" s="120"/>
      <c r="Q82" s="120">
        <f>VLOOKUP(CONCATENATE(G$52,"_Ja_","CH"),fpre_reg_dat!$A$2:$CZ$4224,CH!$L82,0)</f>
        <v>186.25962355441044</v>
      </c>
      <c r="R82" s="120"/>
      <c r="S82" s="120">
        <f>VLOOKUP(CONCATENATE(I$52,"_Ja_","CH"),fpre_reg_dat!$A$2:$CZ$4224,CH!$L82,0)</f>
        <v>195.29028935541686</v>
      </c>
      <c r="T82" s="120"/>
      <c r="U82" s="120">
        <f>VLOOKUP(CONCATENATE(K$52,"_Ja_","CH"),fpre_reg_dat!$A$2:$CZ$4224,CH!$L82,0)</f>
        <v>186.5714076757917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">
      <c r="A83" s="99"/>
      <c r="B83" s="105">
        <f t="shared" si="2"/>
        <v>31</v>
      </c>
      <c r="C83" s="118" t="s">
        <v>42</v>
      </c>
      <c r="D83" s="119"/>
      <c r="E83" s="115">
        <f>VLOOKUP(CONCATENATE(E$52,"_Qu_","CH"),fpre_reg_dat!$A$2:$CZ$4224,CH!$B83,0)</f>
        <v>118.90968194944409</v>
      </c>
      <c r="F83" s="120"/>
      <c r="G83" s="120">
        <f>VLOOKUP(CONCATENATE(G$52,"_Qu_","CH"),fpre_reg_dat!$A$2:$CZ$4224,CH!$B83,0)</f>
        <v>125.89475388117508</v>
      </c>
      <c r="H83" s="120"/>
      <c r="I83" s="120">
        <f>VLOOKUP(CONCATENATE(I$52,"_Qu_","CH"),fpre_reg_dat!$A$2:$CZ$4224,CH!$B83,0)</f>
        <v>143.08102157419665</v>
      </c>
      <c r="J83" s="120"/>
      <c r="K83" s="120">
        <f>VLOOKUP(CONCATENATE(K$52,"_Qu_","CH"),fpre_reg_dat!$A$2:$CZ$4224,CH!$B83,0)</f>
        <v>133.5516232123353</v>
      </c>
      <c r="L83" s="104">
        <f t="shared" si="3"/>
        <v>31</v>
      </c>
      <c r="M83" s="118">
        <v>2011</v>
      </c>
      <c r="N83" s="119"/>
      <c r="O83" s="115">
        <f>VLOOKUP(CONCATENATE(E$52,"_Ja_","CH"),fpre_reg_dat!$A$2:$CZ$4224,CH!$L83,0)</f>
        <v>160.64325888593117</v>
      </c>
      <c r="P83" s="120"/>
      <c r="Q83" s="120">
        <f>VLOOKUP(CONCATENATE(G$52,"_Ja_","CH"),fpre_reg_dat!$A$2:$CZ$4224,CH!$L83,0)</f>
        <v>194.58236231481067</v>
      </c>
      <c r="R83" s="120"/>
      <c r="S83" s="120">
        <f>VLOOKUP(CONCATENATE(I$52,"_Ja_","CH"),fpre_reg_dat!$A$2:$CZ$4224,CH!$L83,0)</f>
        <v>203.53584665754977</v>
      </c>
      <c r="T83" s="120"/>
      <c r="U83" s="120">
        <f>VLOOKUP(CONCATENATE(K$52,"_Ja_","CH"),fpre_reg_dat!$A$2:$CZ$4224,CH!$L83,0)</f>
        <v>194.51151426679607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">
      <c r="A84" s="99"/>
      <c r="B84" s="105">
        <f t="shared" si="2"/>
        <v>32</v>
      </c>
      <c r="C84" s="118" t="s">
        <v>43</v>
      </c>
      <c r="D84" s="119"/>
      <c r="E84" s="115">
        <f>VLOOKUP(CONCATENATE(E$52,"_Qu_","CH"),fpre_reg_dat!$A$2:$CZ$4224,CH!$B84,0)</f>
        <v>123.01168098253224</v>
      </c>
      <c r="F84" s="120"/>
      <c r="G84" s="120">
        <f>VLOOKUP(CONCATENATE(G$52,"_Qu_","CH"),fpre_reg_dat!$A$2:$CZ$4224,CH!$B84,0)</f>
        <v>130.15096696489567</v>
      </c>
      <c r="H84" s="120"/>
      <c r="I84" s="120">
        <f>VLOOKUP(CONCATENATE(I$52,"_Qu_","CH"),fpre_reg_dat!$A$2:$CZ$4224,CH!$B84,0)</f>
        <v>150.13302473511456</v>
      </c>
      <c r="J84" s="120"/>
      <c r="K84" s="120">
        <f>VLOOKUP(CONCATENATE(K$52,"_Qu_","CH"),fpre_reg_dat!$A$2:$CZ$4224,CH!$B84,0)</f>
        <v>139.17416217403081</v>
      </c>
      <c r="L84" s="104">
        <f t="shared" si="3"/>
        <v>32</v>
      </c>
      <c r="M84" s="118">
        <v>2012</v>
      </c>
      <c r="N84" s="119"/>
      <c r="O84" s="115">
        <f>VLOOKUP(CONCATENATE(E$52,"_Ja_","CH"),fpre_reg_dat!$A$2:$CZ$4224,CH!$L84,0)</f>
        <v>168.62923036964284</v>
      </c>
      <c r="P84" s="120"/>
      <c r="Q84" s="120">
        <f>VLOOKUP(CONCATENATE(G$52,"_Ja_","CH"),fpre_reg_dat!$A$2:$CZ$4224,CH!$L84,0)</f>
        <v>206.34178156236609</v>
      </c>
      <c r="R84" s="120"/>
      <c r="S84" s="120">
        <f>VLOOKUP(CONCATENATE(I$52,"_Ja_","CH"),fpre_reg_dat!$A$2:$CZ$4224,CH!$L84,0)</f>
        <v>217.39724715034745</v>
      </c>
      <c r="T84" s="120"/>
      <c r="U84" s="120">
        <f>VLOOKUP(CONCATENATE(K$52,"_Ja_","CH"),fpre_reg_dat!$A$2:$CZ$4224,CH!$L84,0)</f>
        <v>206.81299350310391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">
      <c r="A85" s="99"/>
      <c r="B85" s="105">
        <f t="shared" si="2"/>
        <v>33</v>
      </c>
      <c r="C85" s="118" t="s">
        <v>44</v>
      </c>
      <c r="D85" s="119"/>
      <c r="E85" s="115">
        <f>VLOOKUP(CONCATENATE(E$52,"_Qu_","CH"),fpre_reg_dat!$A$2:$CZ$4224,CH!$B85,0)</f>
        <v>124.88014628780559</v>
      </c>
      <c r="F85" s="120"/>
      <c r="G85" s="120">
        <f>VLOOKUP(CONCATENATE(G$52,"_Qu_","CH"),fpre_reg_dat!$A$2:$CZ$4224,CH!$B85,0)</f>
        <v>132.15037652819049</v>
      </c>
      <c r="H85" s="120"/>
      <c r="I85" s="120">
        <f>VLOOKUP(CONCATENATE(I$52,"_Qu_","CH"),fpre_reg_dat!$A$2:$CZ$4224,CH!$B85,0)</f>
        <v>149.29993106074585</v>
      </c>
      <c r="J85" s="120"/>
      <c r="K85" s="120">
        <f>VLOOKUP(CONCATENATE(K$52,"_Qu_","CH"),fpre_reg_dat!$A$2:$CZ$4224,CH!$B85,0)</f>
        <v>139.7539973589007</v>
      </c>
      <c r="L85" s="104">
        <f t="shared" si="3"/>
        <v>33</v>
      </c>
      <c r="M85" s="118">
        <v>2013</v>
      </c>
      <c r="N85" s="119"/>
      <c r="O85" s="115">
        <f>VLOOKUP(CONCATENATE(E$52,"_Ja_","CH"),fpre_reg_dat!$A$2:$CZ$4224,CH!$L85,0)</f>
        <v>187.83231485756258</v>
      </c>
      <c r="P85" s="120"/>
      <c r="Q85" s="120">
        <f>VLOOKUP(CONCATENATE(G$52,"_Ja_","CH"),fpre_reg_dat!$A$2:$CZ$4224,CH!$L85,0)</f>
        <v>227.8139879729855</v>
      </c>
      <c r="R85" s="120"/>
      <c r="S85" s="120">
        <f>VLOOKUP(CONCATENATE(I$52,"_Ja_","CH"),fpre_reg_dat!$A$2:$CZ$4224,CH!$L85,0)</f>
        <v>237.34694977836983</v>
      </c>
      <c r="T85" s="120"/>
      <c r="U85" s="120">
        <f>VLOOKUP(CONCATENATE(K$52,"_Ja_","CH"),fpre_reg_dat!$A$2:$CZ$4224,CH!$L85,0)</f>
        <v>227.20508995692782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">
      <c r="A86" s="99"/>
      <c r="B86" s="105">
        <f t="shared" si="2"/>
        <v>34</v>
      </c>
      <c r="C86" s="118" t="s">
        <v>45</v>
      </c>
      <c r="D86" s="119"/>
      <c r="E86" s="115">
        <f>VLOOKUP(CONCATENATE(E$52,"_Qu_","CH"),fpre_reg_dat!$A$2:$CZ$4224,CH!$B86,0)</f>
        <v>128.02524235648809</v>
      </c>
      <c r="F86" s="120"/>
      <c r="G86" s="120">
        <f>VLOOKUP(CONCATENATE(G$52,"_Qu_","CH"),fpre_reg_dat!$A$2:$CZ$4224,CH!$B86,0)</f>
        <v>134.75581145509059</v>
      </c>
      <c r="H86" s="120"/>
      <c r="I86" s="120">
        <f>VLOOKUP(CONCATENATE(I$52,"_Qu_","CH"),fpre_reg_dat!$A$2:$CZ$4224,CH!$B86,0)</f>
        <v>152.68388563835771</v>
      </c>
      <c r="J86" s="120"/>
      <c r="K86" s="120">
        <f>VLOOKUP(CONCATENATE(K$52,"_Qu_","CH"),fpre_reg_dat!$A$2:$CZ$4224,CH!$B86,0)</f>
        <v>142.81152693040772</v>
      </c>
      <c r="L86" s="104">
        <f t="shared" si="3"/>
        <v>34</v>
      </c>
      <c r="M86" s="118">
        <v>2014</v>
      </c>
      <c r="N86" s="119"/>
      <c r="O86" s="115">
        <f>VLOOKUP(CONCATENATE(E$52,"_Ja_","CH"),fpre_reg_dat!$A$2:$CZ$4224,CH!$L86,0)</f>
        <v>194.85682201721727</v>
      </c>
      <c r="P86" s="120"/>
      <c r="Q86" s="120">
        <f>VLOOKUP(CONCATENATE(G$52,"_Ja_","CH"),fpre_reg_dat!$A$2:$CZ$4224,CH!$L86,0)</f>
        <v>236.31708213356433</v>
      </c>
      <c r="R86" s="120"/>
      <c r="S86" s="120">
        <f>VLOOKUP(CONCATENATE(I$52,"_Ja_","CH"),fpre_reg_dat!$A$2:$CZ$4224,CH!$L86,0)</f>
        <v>249.04873602780194</v>
      </c>
      <c r="T86" s="120"/>
      <c r="U86" s="120">
        <f>VLOOKUP(CONCATENATE(K$52,"_Ja_","CH"),fpre_reg_dat!$A$2:$CZ$4224,CH!$L86,0)</f>
        <v>237.09273196772713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">
      <c r="A87" s="99"/>
      <c r="B87" s="105">
        <f t="shared" si="2"/>
        <v>35</v>
      </c>
      <c r="C87" s="118" t="s">
        <v>46</v>
      </c>
      <c r="D87" s="119"/>
      <c r="E87" s="115">
        <f>VLOOKUP(CONCATENATE(E$52,"_Qu_","CH"),fpre_reg_dat!$A$2:$CZ$4224,CH!$B87,0)</f>
        <v>127.10718607942273</v>
      </c>
      <c r="F87" s="120"/>
      <c r="G87" s="120">
        <f>VLOOKUP(CONCATENATE(G$52,"_Qu_","CH"),fpre_reg_dat!$A$2:$CZ$4224,CH!$B87,0)</f>
        <v>133.61552666921077</v>
      </c>
      <c r="H87" s="120"/>
      <c r="I87" s="120">
        <f>VLOOKUP(CONCATENATE(I$52,"_Qu_","CH"),fpre_reg_dat!$A$2:$CZ$4224,CH!$B87,0)</f>
        <v>152.25689900732507</v>
      </c>
      <c r="J87" s="120"/>
      <c r="K87" s="120">
        <f>VLOOKUP(CONCATENATE(K$52,"_Qu_","CH"),fpre_reg_dat!$A$2:$CZ$4224,CH!$B87,0)</f>
        <v>142.05199488161307</v>
      </c>
      <c r="L87" s="104">
        <f t="shared" si="3"/>
        <v>35</v>
      </c>
      <c r="M87" s="118">
        <v>2015</v>
      </c>
      <c r="N87" s="119"/>
      <c r="O87" s="115">
        <f>VLOOKUP(CONCATENATE(E$52,"_Ja_","CH"),fpre_reg_dat!$A$2:$CZ$4224,CH!$L87,0)</f>
        <v>192.83996556004212</v>
      </c>
      <c r="P87" s="120"/>
      <c r="Q87" s="120">
        <f>VLOOKUP(CONCATENATE(G$52,"_Ja_","CH"),fpre_reg_dat!$A$2:$CZ$4224,CH!$L87,0)</f>
        <v>238.6347931374828</v>
      </c>
      <c r="R87" s="120"/>
      <c r="S87" s="120">
        <f>VLOOKUP(CONCATENATE(I$52,"_Ja_","CH"),fpre_reg_dat!$A$2:$CZ$4224,CH!$L87,0)</f>
        <v>239.32527431436498</v>
      </c>
      <c r="T87" s="120"/>
      <c r="U87" s="120">
        <f>VLOOKUP(CONCATENATE(K$52,"_Ja_","CH"),fpre_reg_dat!$A$2:$CZ$4224,CH!$L87,0)</f>
        <v>232.8502072249326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">
      <c r="A88" s="99"/>
      <c r="B88" s="105">
        <f t="shared" si="2"/>
        <v>36</v>
      </c>
      <c r="C88" s="118" t="s">
        <v>47</v>
      </c>
      <c r="D88" s="119"/>
      <c r="E88" s="115">
        <f>VLOOKUP(CONCATENATE(E$52,"_Qu_","CH"),fpre_reg_dat!$A$2:$CZ$4224,CH!$B88,0)</f>
        <v>129.44953886262505</v>
      </c>
      <c r="F88" s="120"/>
      <c r="G88" s="120">
        <f>VLOOKUP(CONCATENATE(G$52,"_Qu_","CH"),fpre_reg_dat!$A$2:$CZ$4224,CH!$B88,0)</f>
        <v>136.23046777435806</v>
      </c>
      <c r="H88" s="120"/>
      <c r="I88" s="120">
        <f>VLOOKUP(CONCATENATE(I$52,"_Qu_","CH"),fpre_reg_dat!$A$2:$CZ$4224,CH!$B88,0)</f>
        <v>154.92105290583623</v>
      </c>
      <c r="J88" s="120"/>
      <c r="K88" s="120">
        <f>VLOOKUP(CONCATENATE(K$52,"_Qu_","CH"),fpre_reg_dat!$A$2:$CZ$4224,CH!$B88,0)</f>
        <v>144.65780826732524</v>
      </c>
      <c r="L88" s="104">
        <f t="shared" si="3"/>
        <v>36</v>
      </c>
      <c r="M88" s="118">
        <v>2016</v>
      </c>
      <c r="N88" s="119"/>
      <c r="O88" s="115">
        <f>VLOOKUP(CONCATENATE(E$52,"_Ja_","CH"),fpre_reg_dat!$A$2:$CZ$4224,CH!$L88,0)</f>
        <v>207.96921848669783</v>
      </c>
      <c r="P88" s="120"/>
      <c r="Q88" s="120">
        <f>VLOOKUP(CONCATENATE(G$52,"_Ja_","CH"),fpre_reg_dat!$A$2:$CZ$4224,CH!$L88,0)</f>
        <v>238.01117572778608</v>
      </c>
      <c r="R88" s="120"/>
      <c r="S88" s="120">
        <f>VLOOKUP(CONCATENATE(I$52,"_Ja_","CH"),fpre_reg_dat!$A$2:$CZ$4224,CH!$L88,0)</f>
        <v>238.20194119416163</v>
      </c>
      <c r="T88" s="120"/>
      <c r="U88" s="120">
        <f>VLOOKUP(CONCATENATE(K$52,"_Ja_","CH"),fpre_reg_dat!$A$2:$CZ$4224,CH!$L88,0)</f>
        <v>234.07720075629445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">
      <c r="A89" s="99"/>
      <c r="B89" s="105">
        <f t="shared" si="2"/>
        <v>37</v>
      </c>
      <c r="C89" s="118" t="s">
        <v>48</v>
      </c>
      <c r="D89" s="119"/>
      <c r="E89" s="115">
        <f>VLOOKUP(CONCATENATE(E$52,"_Qu_","CH"),fpre_reg_dat!$A$2:$CZ$4224,CH!$B89,0)</f>
        <v>132.27695001583658</v>
      </c>
      <c r="F89" s="120"/>
      <c r="G89" s="120">
        <f>VLOOKUP(CONCATENATE(G$52,"_Qu_","CH"),fpre_reg_dat!$A$2:$CZ$4224,CH!$B89,0)</f>
        <v>138.98996004903671</v>
      </c>
      <c r="H89" s="120"/>
      <c r="I89" s="120">
        <f>VLOOKUP(CONCATENATE(I$52,"_Qu_","CH"),fpre_reg_dat!$A$2:$CZ$4224,CH!$B89,0)</f>
        <v>156.6023729664158</v>
      </c>
      <c r="J89" s="120"/>
      <c r="K89" s="120">
        <f>VLOOKUP(CONCATENATE(K$52,"_Qu_","CH"),fpre_reg_dat!$A$2:$CZ$4224,CH!$B89,0)</f>
        <v>146.89142735632902</v>
      </c>
      <c r="L89" s="104">
        <f t="shared" si="3"/>
        <v>37</v>
      </c>
      <c r="M89" s="118">
        <v>2017</v>
      </c>
      <c r="N89" s="119"/>
      <c r="O89" s="115">
        <f>VLOOKUP(CONCATENATE(E$52,"_Ja_","CH"),fpre_reg_dat!$A$2:$CZ$4224,CH!$L89,0)</f>
        <v>205.86432776871965</v>
      </c>
      <c r="P89" s="120"/>
      <c r="Q89" s="120">
        <f>VLOOKUP(CONCATENATE(G$52,"_Ja_","CH"),fpre_reg_dat!$A$2:$CZ$4224,CH!$L89,0)</f>
        <v>228.43754210200095</v>
      </c>
      <c r="R89" s="120"/>
      <c r="S89" s="120">
        <f>VLOOKUP(CONCATENATE(I$52,"_Ja_","CH"),fpre_reg_dat!$A$2:$CZ$4224,CH!$L89,0)</f>
        <v>225.95706420580237</v>
      </c>
      <c r="T89" s="120"/>
      <c r="U89" s="120">
        <f>VLOOKUP(CONCATENATE(K$52,"_Ja_","CH"),fpre_reg_dat!$A$2:$CZ$4224,CH!$L89,0)</f>
        <v>224.17266588883771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">
      <c r="A90" s="99"/>
      <c r="B90" s="105">
        <f t="shared" si="2"/>
        <v>38</v>
      </c>
      <c r="C90" s="118" t="s">
        <v>49</v>
      </c>
      <c r="D90" s="119"/>
      <c r="E90" s="115">
        <f>VLOOKUP(CONCATENATE(E$52,"_Qu_","CH"),fpre_reg_dat!$A$2:$CZ$4224,CH!$B90,0)</f>
        <v>135.88106195885638</v>
      </c>
      <c r="F90" s="120"/>
      <c r="G90" s="120">
        <f>VLOOKUP(CONCATENATE(G$52,"_Qu_","CH"),fpre_reg_dat!$A$2:$CZ$4224,CH!$B90,0)</f>
        <v>141.26591946551508</v>
      </c>
      <c r="H90" s="120"/>
      <c r="I90" s="120">
        <f>VLOOKUP(CONCATENATE(I$52,"_Qu_","CH"),fpre_reg_dat!$A$2:$CZ$4224,CH!$B90,0)</f>
        <v>158.7601797309739</v>
      </c>
      <c r="J90" s="120"/>
      <c r="K90" s="120">
        <f>VLOOKUP(CONCATENATE(K$52,"_Qu_","CH"),fpre_reg_dat!$A$2:$CZ$4224,CH!$B90,0)</f>
        <v>149.27212711416456</v>
      </c>
      <c r="L90" s="104">
        <f t="shared" si="3"/>
        <v>38</v>
      </c>
      <c r="M90" s="118">
        <v>2018</v>
      </c>
      <c r="N90" s="119"/>
      <c r="O90" s="115">
        <f>VLOOKUP(CONCATENATE(E$52,"_Ja_","CH"),fpre_reg_dat!$A$2:$CZ$4224,CH!$L90,0)</f>
        <v>215.07265637625133</v>
      </c>
      <c r="P90" s="120"/>
      <c r="Q90" s="120">
        <f>VLOOKUP(CONCATENATE(G$52,"_Ja_","CH"),fpre_reg_dat!$A$2:$CZ$4224,CH!$L90,0)</f>
        <v>244.64283922175088</v>
      </c>
      <c r="R90" s="120"/>
      <c r="S90" s="120">
        <f>VLOOKUP(CONCATENATE(I$52,"_Ja_","CH"),fpre_reg_dat!$A$2:$CZ$4224,CH!$L90,0)</f>
        <v>209.85680183554524</v>
      </c>
      <c r="T90" s="120"/>
      <c r="U90" s="120">
        <f>VLOOKUP(CONCATENATE(K$52,"_Ja_","CH"),fpre_reg_dat!$A$2:$CZ$4224,CH!$L90,0)</f>
        <v>223.39337916267104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">
      <c r="B91" s="106">
        <f t="shared" si="2"/>
        <v>39</v>
      </c>
      <c r="C91" s="118" t="s">
        <v>50</v>
      </c>
      <c r="D91" s="119"/>
      <c r="E91" s="115">
        <f>VLOOKUP(CONCATENATE(E$52,"_Qu_","CH"),fpre_reg_dat!$A$2:$CZ$4224,CH!$B91,0)</f>
        <v>138.65240325005402</v>
      </c>
      <c r="F91" s="120"/>
      <c r="G91" s="120">
        <f>VLOOKUP(CONCATENATE(G$52,"_Qu_","CH"),fpre_reg_dat!$A$2:$CZ$4224,CH!$B91,0)</f>
        <v>141.9621080770728</v>
      </c>
      <c r="H91" s="120"/>
      <c r="I91" s="120">
        <f>VLOOKUP(CONCATENATE(I$52,"_Qu_","CH"),fpre_reg_dat!$A$2:$CZ$4224,CH!$B91,0)</f>
        <v>161.57912078926276</v>
      </c>
      <c r="J91" s="120"/>
      <c r="K91" s="120">
        <f>VLOOKUP(CONCATENATE(K$52,"_Qu_","CH"),fpre_reg_dat!$A$2:$CZ$4224,CH!$B91,0)</f>
        <v>151.27523792321801</v>
      </c>
      <c r="L91" s="104">
        <f t="shared" si="3"/>
        <v>39</v>
      </c>
      <c r="M91" s="118">
        <v>2019</v>
      </c>
      <c r="N91" s="119"/>
      <c r="O91" s="115">
        <f>VLOOKUP(CONCATENATE(E$52,"_Ja_","CH"),fpre_reg_dat!$A$2:$CZ$4224,CH!$L91,0)</f>
        <v>220.0915523078267</v>
      </c>
      <c r="P91" s="120"/>
      <c r="Q91" s="120">
        <f>VLOOKUP(CONCATENATE(G$52,"_Ja_","CH"),fpre_reg_dat!$A$2:$CZ$4224,CH!$L91,0)</f>
        <v>250.78480350809519</v>
      </c>
      <c r="R91" s="120"/>
      <c r="S91" s="120">
        <f>VLOOKUP(CONCATENATE(I$52,"_Ja_","CH"),fpre_reg_dat!$A$2:$CZ$4224,CH!$L91,0)</f>
        <v>231.80474768298973</v>
      </c>
      <c r="T91" s="120"/>
      <c r="U91" s="120">
        <f>VLOOKUP(CONCATENATE(K$52,"_Ja_","CH"),fpre_reg_dat!$A$2:$CZ$4224,CH!$L91,0)</f>
        <v>237.23802607706568</v>
      </c>
    </row>
    <row r="92" spans="1:104" ht="15" customHeight="1" x14ac:dyDescent="0.2">
      <c r="B92" s="106">
        <f t="shared" si="2"/>
        <v>40</v>
      </c>
      <c r="C92" s="118" t="s">
        <v>51</v>
      </c>
      <c r="D92" s="119"/>
      <c r="E92" s="115">
        <f>VLOOKUP(CONCATENATE(E$52,"_Qu_","CH"),fpre_reg_dat!$A$2:$CZ$4224,CH!$B92,0)</f>
        <v>140.62167347920956</v>
      </c>
      <c r="F92" s="120"/>
      <c r="G92" s="120">
        <f>VLOOKUP(CONCATENATE(G$52,"_Qu_","CH"),fpre_reg_dat!$A$2:$CZ$4224,CH!$B92,0)</f>
        <v>143.04230163981208</v>
      </c>
      <c r="H92" s="120"/>
      <c r="I92" s="120">
        <f>VLOOKUP(CONCATENATE(I$52,"_Qu_","CH"),fpre_reg_dat!$A$2:$CZ$4224,CH!$B92,0)</f>
        <v>163.24507553581557</v>
      </c>
      <c r="J92" s="120"/>
      <c r="K92" s="120">
        <f>VLOOKUP(CONCATENATE(K$52,"_Qu_","CH"),fpre_reg_dat!$A$2:$CZ$4224,CH!$B92,0)</f>
        <v>152.75497363111359</v>
      </c>
      <c r="L92" s="104">
        <f t="shared" si="3"/>
        <v>40</v>
      </c>
      <c r="M92" s="118" t="s">
        <v>4010</v>
      </c>
      <c r="N92" s="119"/>
      <c r="O92" s="115">
        <f>VLOOKUP(CONCATENATE(E$52,"_Ja_","CH"),fpre_reg_dat!$A$2:$CZ$4224,CH!$L92,0)</f>
        <v>226.72236498261907</v>
      </c>
      <c r="P92" s="120"/>
      <c r="Q92" s="120">
        <f>VLOOKUP(CONCATENATE(G$52,"_Ja_","CH"),fpre_reg_dat!$A$2:$CZ$4224,CH!$L92,0)</f>
        <v>260.39793869726554</v>
      </c>
      <c r="R92" s="120"/>
      <c r="S92" s="120">
        <f>VLOOKUP(CONCATENATE(I$52,"_Ja_","CH"),fpre_reg_dat!$A$2:$CZ$4224,CH!$L92,0)</f>
        <v>246.31755142290288</v>
      </c>
      <c r="T92" s="120"/>
      <c r="U92" s="120">
        <f>VLOOKUP(CONCATENATE(K$52,"_Ja_","CH"),fpre_reg_dat!$A$2:$CZ$4224,CH!$L92,0)</f>
        <v>248.88709534996218</v>
      </c>
    </row>
    <row r="93" spans="1:104" ht="15" customHeight="1" x14ac:dyDescent="0.2">
      <c r="B93" s="106">
        <f t="shared" si="2"/>
        <v>41</v>
      </c>
      <c r="C93" s="118" t="s">
        <v>52</v>
      </c>
      <c r="D93" s="119"/>
      <c r="E93" s="115">
        <f>VLOOKUP(CONCATENATE(E$52,"_Qu_","CH"),fpre_reg_dat!$A$2:$CZ$4224,CH!$B93,0)</f>
        <v>142.01234705897161</v>
      </c>
      <c r="F93" s="120"/>
      <c r="G93" s="120">
        <f>VLOOKUP(CONCATENATE(G$52,"_Qu_","CH"),fpre_reg_dat!$A$2:$CZ$4224,CH!$B93,0)</f>
        <v>144.22043103794132</v>
      </c>
      <c r="H93" s="120"/>
      <c r="I93" s="120">
        <f>VLOOKUP(CONCATENATE(I$52,"_Qu_","CH"),fpre_reg_dat!$A$2:$CZ$4224,CH!$B93,0)</f>
        <v>164.63656742370981</v>
      </c>
      <c r="J93" s="120"/>
      <c r="K93" s="120">
        <f>VLOOKUP(CONCATENATE(K$52,"_Qu_","CH"),fpre_reg_dat!$A$2:$CZ$4224,CH!$B93,0)</f>
        <v>154.06495222491841</v>
      </c>
      <c r="L93" s="10"/>
      <c r="M93" s="118"/>
      <c r="N93" s="119"/>
      <c r="O93" s="115"/>
      <c r="P93" s="120"/>
      <c r="Q93" s="120"/>
      <c r="R93" s="120"/>
      <c r="S93" s="120"/>
      <c r="T93" s="120"/>
      <c r="U93" s="120"/>
    </row>
    <row r="94" spans="1:104" ht="15" customHeight="1" x14ac:dyDescent="0.2">
      <c r="B94" s="106">
        <f t="shared" si="2"/>
        <v>42</v>
      </c>
      <c r="C94" s="118" t="s">
        <v>53</v>
      </c>
      <c r="D94" s="119"/>
      <c r="E94" s="115">
        <f>VLOOKUP(CONCATENATE(E$52,"_Qu_","CH"),fpre_reg_dat!$A$2:$CZ$4224,CH!$B94,0)</f>
        <v>142.07804334442466</v>
      </c>
      <c r="F94" s="120"/>
      <c r="G94" s="120">
        <f>VLOOKUP(CONCATENATE(G$52,"_Qu_","CH"),fpre_reg_dat!$A$2:$CZ$4224,CH!$B94,0)</f>
        <v>145.49830724491991</v>
      </c>
      <c r="H94" s="120"/>
      <c r="I94" s="120">
        <f>VLOOKUP(CONCATENATE(I$52,"_Qu_","CH"),fpre_reg_dat!$A$2:$CZ$4224,CH!$B94,0)</f>
        <v>164.45358998671298</v>
      </c>
      <c r="J94" s="120"/>
      <c r="K94" s="120">
        <f>VLOOKUP(CONCATENATE(K$52,"_Qu_","CH"),fpre_reg_dat!$A$2:$CZ$4224,CH!$B94,0)</f>
        <v>154.46996455338621</v>
      </c>
      <c r="L94" s="10"/>
      <c r="M94" s="119" t="str">
        <f>M91&amp;" - "&amp;M92</f>
        <v>2019 - 2020</v>
      </c>
      <c r="N94" s="119"/>
      <c r="O94" s="114">
        <f>O92/O91-1</f>
        <v>3.0127520139974884E-2</v>
      </c>
      <c r="P94" s="120"/>
      <c r="Q94" s="114">
        <f>Q92/Q91-1</f>
        <v>3.8332207752213465E-2</v>
      </c>
      <c r="R94" s="120"/>
      <c r="S94" s="114">
        <f>S92/S91-1</f>
        <v>6.2607879627040619E-2</v>
      </c>
      <c r="T94" s="120"/>
      <c r="U94" s="114">
        <f>U92/U91-1</f>
        <v>4.9102875561409132E-2</v>
      </c>
    </row>
    <row r="95" spans="1:104" ht="15" customHeight="1" x14ac:dyDescent="0.2">
      <c r="B95" s="106">
        <f t="shared" si="2"/>
        <v>43</v>
      </c>
      <c r="C95" s="118" t="s">
        <v>54</v>
      </c>
      <c r="D95" s="119"/>
      <c r="E95" s="115">
        <f>VLOOKUP(CONCATENATE(E$52,"_Qu_","CH"),fpre_reg_dat!$A$2:$CZ$4224,CH!$B95,0)</f>
        <v>141.98603708931827</v>
      </c>
      <c r="F95" s="120"/>
      <c r="G95" s="120">
        <f>VLOOKUP(CONCATENATE(G$52,"_Qu_","CH"),fpre_reg_dat!$A$2:$CZ$4224,CH!$B95,0)</f>
        <v>146.97651169114363</v>
      </c>
      <c r="H95" s="120"/>
      <c r="I95" s="120">
        <f>VLOOKUP(CONCATENATE(I$52,"_Qu_","CH"),fpre_reg_dat!$A$2:$CZ$4224,CH!$B95,0)</f>
        <v>164.55344099340027</v>
      </c>
      <c r="J95" s="120"/>
      <c r="K95" s="120">
        <f>VLOOKUP(CONCATENATE(K$52,"_Qu_","CH"),fpre_reg_dat!$A$2:$CZ$4224,CH!$B95,0)</f>
        <v>155.07216662930469</v>
      </c>
      <c r="L95" s="10"/>
      <c r="M95" s="119" t="str">
        <f>M87&amp;" - "&amp;M92</f>
        <v>2015 - 2020</v>
      </c>
      <c r="N95" s="119"/>
      <c r="O95" s="114">
        <f>O92/O87-1</f>
        <v>0.17570216487114765</v>
      </c>
      <c r="P95" s="120"/>
      <c r="Q95" s="114">
        <f>Q92/Q87-1</f>
        <v>9.1198543488352657E-2</v>
      </c>
      <c r="R95" s="120"/>
      <c r="S95" s="114">
        <f>S92/S87-1</f>
        <v>2.9216626319847894E-2</v>
      </c>
      <c r="T95" s="120"/>
      <c r="U95" s="114">
        <f>U92/U87-1</f>
        <v>6.8872123053504541E-2</v>
      </c>
    </row>
    <row r="96" spans="1:104" ht="15" customHeight="1" x14ac:dyDescent="0.2">
      <c r="B96" s="106">
        <f t="shared" si="2"/>
        <v>44</v>
      </c>
      <c r="C96" s="118" t="s">
        <v>55</v>
      </c>
      <c r="D96" s="119"/>
      <c r="E96" s="115">
        <f>VLOOKUP(CONCATENATE(E$52,"_Qu_","CH"),fpre_reg_dat!$A$2:$CZ$4224,CH!$B96,0)</f>
        <v>143.81110247818242</v>
      </c>
      <c r="F96" s="120"/>
      <c r="G96" s="120">
        <f>VLOOKUP(CONCATENATE(G$52,"_Qu_","CH"),fpre_reg_dat!$A$2:$CZ$4224,CH!$B96,0)</f>
        <v>151.32988152519701</v>
      </c>
      <c r="H96" s="120"/>
      <c r="I96" s="120">
        <f>VLOOKUP(CONCATENATE(I$52,"_Qu_","CH"),fpre_reg_dat!$A$2:$CZ$4224,CH!$B96,0)</f>
        <v>167.79689911381988</v>
      </c>
      <c r="J96" s="120"/>
      <c r="K96" s="120">
        <f>VLOOKUP(CONCATENATE(K$52,"_Qu_","CH"),fpre_reg_dat!$A$2:$CZ$4224,CH!$B96,0)</f>
        <v>158.56475564930403</v>
      </c>
      <c r="L96" s="10"/>
      <c r="M96" s="203" t="str">
        <f>te!A11</f>
        <v>Source: Transaction price indexes Fahrländer Partner.</v>
      </c>
      <c r="N96" s="203"/>
      <c r="O96" s="203"/>
      <c r="P96" s="203"/>
      <c r="Q96" s="203"/>
      <c r="R96" s="203"/>
      <c r="S96" s="203"/>
      <c r="T96" s="203"/>
      <c r="U96" s="203"/>
    </row>
    <row r="97" spans="2:22" ht="15" customHeight="1" x14ac:dyDescent="0.2">
      <c r="B97" s="106">
        <f t="shared" si="2"/>
        <v>45</v>
      </c>
      <c r="C97" s="118" t="s">
        <v>68</v>
      </c>
      <c r="D97" s="119"/>
      <c r="E97" s="115">
        <f>VLOOKUP(CONCATENATE(E$52,"_Qu_","CH"),fpre_reg_dat!$A$2:$CZ$4224,CH!$B97,0)</f>
        <v>147.99551536361568</v>
      </c>
      <c r="F97" s="120"/>
      <c r="G97" s="120">
        <f>VLOOKUP(CONCATENATE(G$52,"_Qu_","CH"),fpre_reg_dat!$A$2:$CZ$4224,CH!$B97,0)</f>
        <v>158.70877349732038</v>
      </c>
      <c r="H97" s="120"/>
      <c r="I97" s="120">
        <f>VLOOKUP(CONCATENATE(I$52,"_Qu_","CH"),fpre_reg_dat!$A$2:$CZ$4224,CH!$B97,0)</f>
        <v>175.7542698826602</v>
      </c>
      <c r="J97" s="120"/>
      <c r="K97" s="120">
        <f>VLOOKUP(CONCATENATE(K$52,"_Qu_","CH"),fpre_reg_dat!$A$2:$CZ$4224,CH!$B97,0)</f>
        <v>165.83754696785982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2:22" ht="15" customHeight="1" x14ac:dyDescent="0.2">
      <c r="B98" s="106">
        <f t="shared" si="2"/>
        <v>46</v>
      </c>
      <c r="C98" s="118" t="s">
        <v>69</v>
      </c>
      <c r="D98" s="119"/>
      <c r="E98" s="115">
        <f>VLOOKUP(CONCATENATE(E$52,"_Qu_","CH"),fpre_reg_dat!$A$2:$CZ$4224,CH!$B98,0)</f>
        <v>148.64924931461243</v>
      </c>
      <c r="F98" s="120"/>
      <c r="G98" s="120">
        <f>VLOOKUP(CONCATENATE(G$52,"_Qu_","CH"),fpre_reg_dat!$A$2:$CZ$4224,CH!$B98,0)</f>
        <v>160.52746488256912</v>
      </c>
      <c r="H98" s="120"/>
      <c r="I98" s="120">
        <f>VLOOKUP(CONCATENATE(I$52,"_Qu_","CH"),fpre_reg_dat!$A$2:$CZ$4224,CH!$B98,0)</f>
        <v>179.76089479757974</v>
      </c>
      <c r="J98" s="120"/>
      <c r="K98" s="120">
        <f>VLOOKUP(CONCATENATE(K$52,"_Qu_","CH"),fpre_reg_dat!$A$2:$CZ$4224,CH!$B98,0)</f>
        <v>168.59711629301179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">
      <c r="B99" s="106">
        <f t="shared" si="2"/>
        <v>47</v>
      </c>
      <c r="C99" s="118" t="s">
        <v>70</v>
      </c>
      <c r="D99" s="119"/>
      <c r="E99" s="115">
        <f>VLOOKUP(CONCATENATE(E$52,"_Qu_","CH"),fpre_reg_dat!$A$2:$CZ$4224,CH!$B99,0)</f>
        <v>158.90226069397502</v>
      </c>
      <c r="F99" s="120"/>
      <c r="G99" s="120">
        <f>VLOOKUP(CONCATENATE(G$52,"_Qu_","CH"),fpre_reg_dat!$A$2:$CZ$4224,CH!$B99,0)</f>
        <v>170.76948441231372</v>
      </c>
      <c r="H99" s="120"/>
      <c r="I99" s="120">
        <f>VLOOKUP(CONCATENATE(I$52,"_Qu_","CH"),fpre_reg_dat!$A$2:$CZ$4224,CH!$B99,0)</f>
        <v>179.76524989231194</v>
      </c>
      <c r="J99" s="120"/>
      <c r="K99" s="120">
        <f>VLOOKUP(CONCATENATE(K$52,"_Qu_","CH"),fpre_reg_dat!$A$2:$CZ$4224,CH!$B99,0)</f>
        <v>173.76783044957028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">
      <c r="B100" s="106">
        <f t="shared" si="2"/>
        <v>48</v>
      </c>
      <c r="C100" s="118" t="s">
        <v>71</v>
      </c>
      <c r="D100" s="119"/>
      <c r="E100" s="115">
        <f>VLOOKUP(CONCATENATE(E$52,"_Qu_","CH"),fpre_reg_dat!$A$2:$CZ$4224,CH!$B100,0)</f>
        <v>155.35073170755896</v>
      </c>
      <c r="F100" s="120"/>
      <c r="G100" s="120">
        <f>VLOOKUP(CONCATENATE(G$52,"_Qu_","CH"),fpre_reg_dat!$A$2:$CZ$4224,CH!$B100,0)</f>
        <v>167.03631625138033</v>
      </c>
      <c r="H100" s="120"/>
      <c r="I100" s="120">
        <f>VLOOKUP(CONCATENATE(I$52,"_Qu_","CH"),fpre_reg_dat!$A$2:$CZ$4224,CH!$B100,0)</f>
        <v>177.72384187166745</v>
      </c>
      <c r="J100" s="120"/>
      <c r="K100" s="120">
        <f>VLOOKUP(CONCATENATE(K$52,"_Qu_","CH"),fpre_reg_dat!$A$2:$CZ$4224,CH!$B100,0)</f>
        <v>170.89524273386317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">
      <c r="B101" s="106">
        <f t="shared" si="2"/>
        <v>49</v>
      </c>
      <c r="C101" s="118" t="s">
        <v>74</v>
      </c>
      <c r="D101" s="119"/>
      <c r="E101" s="115">
        <f>VLOOKUP(CONCATENATE(E$52,"_Qu_","CH"),fpre_reg_dat!$A$2:$CZ$4224,CH!$B101,0)</f>
        <v>156.53406729522683</v>
      </c>
      <c r="F101" s="120"/>
      <c r="G101" s="120">
        <f>VLOOKUP(CONCATENATE(G$52,"_Qu_","CH"),fpre_reg_dat!$A$2:$CZ$4224,CH!$B101,0)</f>
        <v>168.36706433412215</v>
      </c>
      <c r="H101" s="120"/>
      <c r="I101" s="120">
        <f>VLOOKUP(CONCATENATE(I$52,"_Qu_","CH"),fpre_reg_dat!$A$2:$CZ$4224,CH!$B101,0)</f>
        <v>179.29631116717923</v>
      </c>
      <c r="J101" s="120"/>
      <c r="K101" s="120">
        <f>VLOOKUP(CONCATENATE(K$52,"_Qu_","CH"),fpre_reg_dat!$A$2:$CZ$4224,CH!$B101,0)</f>
        <v>172.3276382063116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">
      <c r="B102" s="106">
        <f t="shared" si="2"/>
        <v>50</v>
      </c>
      <c r="C102" s="118" t="s">
        <v>217</v>
      </c>
      <c r="D102" s="119"/>
      <c r="E102" s="115">
        <f>VLOOKUP(CONCATENATE(E$52,"_Qu_","CH"),fpre_reg_dat!$A$2:$CZ$4224,CH!$B102,0)</f>
        <v>158.07127033199234</v>
      </c>
      <c r="F102" s="120"/>
      <c r="G102" s="120">
        <f>VLOOKUP(CONCATENATE(G$52,"_Qu_","CH"),fpre_reg_dat!$A$2:$CZ$4224,CH!$B102,0)</f>
        <v>170.94894396706567</v>
      </c>
      <c r="H102" s="120"/>
      <c r="I102" s="120">
        <f>VLOOKUP(CONCATENATE(I$52,"_Qu_","CH"),fpre_reg_dat!$A$2:$CZ$4224,CH!$B102,0)</f>
        <v>181.56757365653039</v>
      </c>
      <c r="J102" s="120"/>
      <c r="K102" s="120">
        <f>VLOOKUP(CONCATENATE(K$52,"_Qu_","CH"),fpre_reg_dat!$A$2:$CZ$4224,CH!$B102,0)</f>
        <v>174.62717718126572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">
      <c r="B103" s="106">
        <f t="shared" si="2"/>
        <v>51</v>
      </c>
      <c r="C103" s="118" t="s">
        <v>487</v>
      </c>
      <c r="D103" s="119"/>
      <c r="E103" s="115">
        <f>VLOOKUP(CONCATENATE(E$52,"_Qu_","CH"),fpre_reg_dat!$A$2:$CZ$4224,CH!$B103,0)</f>
        <v>159.50696033872336</v>
      </c>
      <c r="F103" s="120"/>
      <c r="G103" s="120">
        <f>VLOOKUP(CONCATENATE(G$52,"_Qu_","CH"),fpre_reg_dat!$A$2:$CZ$4224,CH!$B103,0)</f>
        <v>174.20216877459492</v>
      </c>
      <c r="H103" s="120"/>
      <c r="I103" s="120">
        <f>VLOOKUP(CONCATENATE(I$52,"_Qu_","CH"),fpre_reg_dat!$A$2:$CZ$4224,CH!$B103,0)</f>
        <v>188.44077615684444</v>
      </c>
      <c r="J103" s="120"/>
      <c r="K103" s="120">
        <f>VLOOKUP(CONCATENATE(K$52,"_Qu_","CH"),fpre_reg_dat!$A$2:$CZ$4224,CH!$B103,0)</f>
        <v>179.45061478458865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">
      <c r="B104" s="106">
        <f t="shared" si="2"/>
        <v>52</v>
      </c>
      <c r="C104" s="118" t="s">
        <v>488</v>
      </c>
      <c r="D104" s="119"/>
      <c r="E104" s="115">
        <f>VLOOKUP(CONCATENATE(E$52,"_Qu_","CH"),fpre_reg_dat!$A$2:$CZ$4224,CH!$B104,0)</f>
        <v>159.41493029151368</v>
      </c>
      <c r="F104" s="120"/>
      <c r="G104" s="120">
        <f>VLOOKUP(CONCATENATE(G$52,"_Qu_","CH"),fpre_reg_dat!$A$2:$CZ$4224,CH!$B104,0)</f>
        <v>172.88282415835297</v>
      </c>
      <c r="H104" s="120"/>
      <c r="I104" s="120">
        <f>VLOOKUP(CONCATENATE(I$52,"_Qu_","CH"),fpre_reg_dat!$A$2:$CZ$4224,CH!$B104,0)</f>
        <v>193.80410026306086</v>
      </c>
      <c r="J104" s="120"/>
      <c r="K104" s="120">
        <f>VLOOKUP(CONCATENATE(K$52,"_Qu_","CH"),fpre_reg_dat!$A$2:$CZ$4224,CH!$B104,0)</f>
        <v>181.59335000788403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">
      <c r="B105" s="106">
        <f t="shared" si="2"/>
        <v>53</v>
      </c>
      <c r="C105" s="118" t="s">
        <v>494</v>
      </c>
      <c r="D105" s="119"/>
      <c r="E105" s="115">
        <f>VLOOKUP(CONCATENATE(E$52,"_Qu_","CH"),fpre_reg_dat!$A$2:$CZ$4224,CH!$B105,0)</f>
        <v>163.25670537677107</v>
      </c>
      <c r="F105" s="120"/>
      <c r="G105" s="120">
        <f>VLOOKUP(CONCATENATE(G$52,"_Qu_","CH"),fpre_reg_dat!$A$2:$CZ$4224,CH!$B105,0)</f>
        <v>175.84186552682974</v>
      </c>
      <c r="H105" s="120"/>
      <c r="I105" s="120">
        <f>VLOOKUP(CONCATENATE(I$52,"_Qu_","CH"),fpre_reg_dat!$A$2:$CZ$4224,CH!$B105,0)</f>
        <v>197.58561670326202</v>
      </c>
      <c r="J105" s="120"/>
      <c r="K105" s="120">
        <f>VLOOKUP(CONCATENATE(K$52,"_Qu_","CH"),fpre_reg_dat!$A$2:$CZ$4224,CH!$B105,0)</f>
        <v>185.06844299631172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">
      <c r="B106" s="106">
        <f t="shared" si="2"/>
        <v>54</v>
      </c>
      <c r="C106" s="118" t="s">
        <v>511</v>
      </c>
      <c r="D106" s="119"/>
      <c r="E106" s="115">
        <f>VLOOKUP(CONCATENATE(E$52,"_Qu_","CH"),fpre_reg_dat!$A$2:$CZ$4224,CH!$B106,0)</f>
        <v>165.76329878933399</v>
      </c>
      <c r="F106" s="120"/>
      <c r="G106" s="120">
        <f>VLOOKUP(CONCATENATE(G$52,"_Qu_","CH"),fpre_reg_dat!$A$2:$CZ$4224,CH!$B106,0)</f>
        <v>179.35014311937999</v>
      </c>
      <c r="H106" s="120"/>
      <c r="I106" s="120">
        <f>VLOOKUP(CONCATENATE(I$52,"_Qu_","CH"),fpre_reg_dat!$A$2:$CZ$4224,CH!$B106,0)</f>
        <v>199.82430991057581</v>
      </c>
      <c r="J106" s="120"/>
      <c r="K106" s="120">
        <f>VLOOKUP(CONCATENATE(K$52,"_Qu_","CH"),fpre_reg_dat!$A$2:$CZ$4224,CH!$B106,0)</f>
        <v>187.82450710254633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">
      <c r="B107" s="106">
        <f t="shared" si="2"/>
        <v>55</v>
      </c>
      <c r="C107" s="118" t="s">
        <v>518</v>
      </c>
      <c r="D107" s="119"/>
      <c r="E107" s="115">
        <f>VLOOKUP(CONCATENATE(E$52,"_Qu_","CH"),fpre_reg_dat!$A$2:$CZ$4224,CH!$B107,0)</f>
        <v>167.05384125408955</v>
      </c>
      <c r="F107" s="120"/>
      <c r="G107" s="120">
        <f>VLOOKUP(CONCATENATE(G$52,"_Qu_","CH"),fpre_reg_dat!$A$2:$CZ$4224,CH!$B107,0)</f>
        <v>183.93053711230633</v>
      </c>
      <c r="H107" s="120"/>
      <c r="I107" s="120">
        <f>VLOOKUP(CONCATENATE(I$52,"_Qu_","CH"),fpre_reg_dat!$A$2:$CZ$4224,CH!$B107,0)</f>
        <v>197.86825061657535</v>
      </c>
      <c r="J107" s="120"/>
      <c r="K107" s="120">
        <f>VLOOKUP(CONCATENATE(K$52,"_Qu_","CH"),fpre_reg_dat!$A$2:$CZ$4224,CH!$B107,0)</f>
        <v>188.76170013219624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">
      <c r="B108" s="106">
        <f t="shared" si="2"/>
        <v>56</v>
      </c>
      <c r="C108" s="118" t="s">
        <v>519</v>
      </c>
      <c r="D108" s="119"/>
      <c r="E108" s="115">
        <f>VLOOKUP(CONCATENATE(E$52,"_Qu_","CH"),fpre_reg_dat!$A$2:$CZ$4224,CH!$B108,0)</f>
        <v>168.94757944473591</v>
      </c>
      <c r="F108" s="120"/>
      <c r="G108" s="120">
        <f>VLOOKUP(CONCATENATE(G$52,"_Qu_","CH"),fpre_reg_dat!$A$2:$CZ$4224,CH!$B108,0)</f>
        <v>188.76051504890754</v>
      </c>
      <c r="H108" s="120"/>
      <c r="I108" s="120">
        <f>VLOOKUP(CONCATENATE(I$52,"_Qu_","CH"),fpre_reg_dat!$A$2:$CZ$4224,CH!$B108,0)</f>
        <v>198.43851533566405</v>
      </c>
      <c r="J108" s="120"/>
      <c r="K108" s="120">
        <f>VLOOKUP(CONCATENATE(K$52,"_Qu_","CH"),fpre_reg_dat!$A$2:$CZ$4224,CH!$B108,0)</f>
        <v>191.12005144930419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">
      <c r="B109" s="106">
        <f t="shared" si="2"/>
        <v>57</v>
      </c>
      <c r="C109" s="118" t="s">
        <v>520</v>
      </c>
      <c r="D109" s="119"/>
      <c r="E109" s="115">
        <f>VLOOKUP(CONCATENATE(E$52,"_Qu_","CH"),fpre_reg_dat!$A$2:$CZ$4224,CH!$B109,0)</f>
        <v>181.93399085237303</v>
      </c>
      <c r="F109" s="120"/>
      <c r="G109" s="120">
        <f>VLOOKUP(CONCATENATE(G$52,"_Qu_","CH"),fpre_reg_dat!$A$2:$CZ$4224,CH!$B109,0)</f>
        <v>199.16808558084966</v>
      </c>
      <c r="H109" s="120"/>
      <c r="I109" s="120">
        <f>VLOOKUP(CONCATENATE(I$52,"_Qu_","CH"),fpre_reg_dat!$A$2:$CZ$4224,CH!$B109,0)</f>
        <v>210.64082341807202</v>
      </c>
      <c r="J109" s="120"/>
      <c r="K109" s="120">
        <f>VLOOKUP(CONCATENATE(K$52,"_Qu_","CH"),fpre_reg_dat!$A$2:$CZ$4224,CH!$B109,0)</f>
        <v>202.73393988094375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">
      <c r="B110" s="106">
        <f t="shared" si="2"/>
        <v>58</v>
      </c>
      <c r="C110" s="118" t="s">
        <v>521</v>
      </c>
      <c r="D110" s="119"/>
      <c r="E110" s="115">
        <f>VLOOKUP(CONCATENATE(E$52,"_Qu_","CH"),fpre_reg_dat!$A$2:$CZ$4224,CH!$B110,0)</f>
        <v>185.69284535533964</v>
      </c>
      <c r="F110" s="120"/>
      <c r="G110" s="120">
        <f>VLOOKUP(CONCATENATE(G$52,"_Qu_","CH"),fpre_reg_dat!$A$2:$CZ$4224,CH!$B110,0)</f>
        <v>201.86406683529623</v>
      </c>
      <c r="H110" s="120"/>
      <c r="I110" s="120">
        <f>VLOOKUP(CONCATENATE(I$52,"_Qu_","CH"),fpre_reg_dat!$A$2:$CZ$4224,CH!$B110,0)</f>
        <v>216.04428410166872</v>
      </c>
      <c r="J110" s="120"/>
      <c r="K110" s="120">
        <f>VLOOKUP(CONCATENATE(K$52,"_Qu_","CH"),fpre_reg_dat!$A$2:$CZ$4224,CH!$B110,0)</f>
        <v>206.87686266255562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">
      <c r="B111" s="106">
        <f t="shared" si="2"/>
        <v>59</v>
      </c>
      <c r="C111" s="118" t="s">
        <v>522</v>
      </c>
      <c r="D111" s="119"/>
      <c r="E111" s="115">
        <f>VLOOKUP(CONCATENATE(E$52,"_Qu_","CH"),fpre_reg_dat!$A$2:$CZ$4224,CH!$B111,0)</f>
        <v>184.4646221286429</v>
      </c>
      <c r="F111" s="120"/>
      <c r="G111" s="120">
        <f>VLOOKUP(CONCATENATE(G$52,"_Qu_","CH"),fpre_reg_dat!$A$2:$CZ$4224,CH!$B111,0)</f>
        <v>199.33741751567459</v>
      </c>
      <c r="H111" s="120"/>
      <c r="I111" s="120">
        <f>VLOOKUP(CONCATENATE(I$52,"_Qu_","CH"),fpre_reg_dat!$A$2:$CZ$4224,CH!$B111,0)</f>
        <v>222.42460163340971</v>
      </c>
      <c r="J111" s="120"/>
      <c r="K111" s="120">
        <f>VLOOKUP(CONCATENATE(K$52,"_Qu_","CH"),fpre_reg_dat!$A$2:$CZ$4224,CH!$B111,0)</f>
        <v>208.92197583434026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">
      <c r="B112" s="106">
        <f t="shared" si="2"/>
        <v>60</v>
      </c>
      <c r="C112" s="118" t="s">
        <v>523</v>
      </c>
      <c r="D112" s="119"/>
      <c r="E112" s="115">
        <f>VLOOKUP(CONCATENATE(E$52,"_Qu_","CH"),fpre_reg_dat!$A$2:$CZ$4224,CH!$B112,0)</f>
        <v>188.66098054058585</v>
      </c>
      <c r="F112" s="120"/>
      <c r="G112" s="120">
        <f>VLOOKUP(CONCATENATE(G$52,"_Qu_","CH"),fpre_reg_dat!$A$2:$CZ$4224,CH!$B112,0)</f>
        <v>203.25799209154579</v>
      </c>
      <c r="H112" s="120"/>
      <c r="I112" s="120">
        <f>VLOOKUP(CONCATENATE(I$52,"_Qu_","CH"),fpre_reg_dat!$A$2:$CZ$4224,CH!$B112,0)</f>
        <v>217.44328743769648</v>
      </c>
      <c r="J112" s="120"/>
      <c r="K112" s="120">
        <f>VLOOKUP(CONCATENATE(K$52,"_Qu_","CH"),fpre_reg_dat!$A$2:$CZ$4224,CH!$B112,0)</f>
        <v>208.46672932000914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">
      <c r="B113" s="106">
        <f t="shared" si="2"/>
        <v>61</v>
      </c>
      <c r="C113" s="118" t="s">
        <v>524</v>
      </c>
      <c r="D113" s="119"/>
      <c r="E113" s="115">
        <f>VLOOKUP(CONCATENATE(E$52,"_Qu_","CH"),fpre_reg_dat!$A$2:$CZ$4224,CH!$B113,0)</f>
        <v>193.6165144322249</v>
      </c>
      <c r="F113" s="120"/>
      <c r="G113" s="120">
        <f>VLOOKUP(CONCATENATE(G$52,"_Qu_","CH"),fpre_reg_dat!$A$2:$CZ$4224,CH!$B113,0)</f>
        <v>208.56804367991822</v>
      </c>
      <c r="H113" s="120"/>
      <c r="I113" s="120">
        <f>VLOOKUP(CONCATENATE(I$52,"_Qu_","CH"),fpre_reg_dat!$A$2:$CZ$4224,CH!$B113,0)</f>
        <v>220.45902879875473</v>
      </c>
      <c r="J113" s="120"/>
      <c r="K113" s="120">
        <f>VLOOKUP(CONCATENATE(K$52,"_Qu_","CH"),fpre_reg_dat!$A$2:$CZ$4224,CH!$B113,0)</f>
        <v>212.59617486758268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">
      <c r="B114" s="106">
        <f t="shared" si="2"/>
        <v>62</v>
      </c>
      <c r="C114" s="118" t="s">
        <v>579</v>
      </c>
      <c r="D114" s="119"/>
      <c r="E114" s="115">
        <f>VLOOKUP(CONCATENATE(E$52,"_Qu_","CH"),fpre_reg_dat!$A$2:$CZ$4224,CH!$B114,0)</f>
        <v>192.88070787092158</v>
      </c>
      <c r="F114" s="120"/>
      <c r="G114" s="120">
        <f>VLOOKUP(CONCATENATE(G$52,"_Qu_","CH"),fpre_reg_dat!$A$2:$CZ$4224,CH!$B114,0)</f>
        <v>207.23452559432539</v>
      </c>
      <c r="H114" s="120"/>
      <c r="I114" s="120">
        <f>VLOOKUP(CONCATENATE(I$52,"_Qu_","CH"),fpre_reg_dat!$A$2:$CZ$4224,CH!$B114,0)</f>
        <v>227.22541845726306</v>
      </c>
      <c r="J114" s="120"/>
      <c r="K114" s="120">
        <f>VLOOKUP(CONCATENATE(K$52,"_Qu_","CH"),fpre_reg_dat!$A$2:$CZ$4224,CH!$B114,0)</f>
        <v>215.34836599813482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">
      <c r="B115" s="106">
        <f t="shared" si="2"/>
        <v>63</v>
      </c>
      <c r="C115" s="118" t="s">
        <v>580</v>
      </c>
      <c r="D115" s="119"/>
      <c r="E115" s="115">
        <f>VLOOKUP(CONCATENATE(E$52,"_Qu_","CH"),fpre_reg_dat!$A$2:$CZ$4224,CH!$B115,0)</f>
        <v>192.17825627881533</v>
      </c>
      <c r="F115" s="120"/>
      <c r="G115" s="120">
        <f>VLOOKUP(CONCATENATE(G$52,"_Qu_","CH"),fpre_reg_dat!$A$2:$CZ$4224,CH!$B115,0)</f>
        <v>208.94737303710315</v>
      </c>
      <c r="H115" s="120"/>
      <c r="I115" s="120">
        <f>VLOOKUP(CONCATENATE(I$52,"_Qu_","CH"),fpre_reg_dat!$A$2:$CZ$4224,CH!$B115,0)</f>
        <v>226.80661971792694</v>
      </c>
      <c r="J115" s="120"/>
      <c r="K115" s="120">
        <f>VLOOKUP(CONCATENATE(K$52,"_Qu_","CH"),fpre_reg_dat!$A$2:$CZ$4224,CH!$B115,0)</f>
        <v>215.70816304213304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">
      <c r="B116" s="106">
        <f t="shared" si="2"/>
        <v>64</v>
      </c>
      <c r="C116" s="118" t="s">
        <v>3730</v>
      </c>
      <c r="D116" s="119"/>
      <c r="E116" s="115">
        <f>VLOOKUP(CONCATENATE(E$52,"_Qu_","CH"),fpre_reg_dat!$A$2:$CZ$4224,CH!$B116,0)</f>
        <v>189.77943957480215</v>
      </c>
      <c r="F116" s="120"/>
      <c r="G116" s="120">
        <f>VLOOKUP(CONCATENATE(G$52,"_Qu_","CH"),fpre_reg_dat!$A$2:$CZ$4224,CH!$B116,0)</f>
        <v>208.87279643809214</v>
      </c>
      <c r="H116" s="120"/>
      <c r="I116" s="120">
        <f>VLOOKUP(CONCATENATE(I$52,"_Qu_","CH"),fpre_reg_dat!$A$2:$CZ$4224,CH!$B116,0)</f>
        <v>234.78511586125768</v>
      </c>
      <c r="J116" s="120"/>
      <c r="K116" s="120">
        <f>VLOOKUP(CONCATENATE(K$52,"_Qu_","CH"),fpre_reg_dat!$A$2:$CZ$4224,CH!$B116,0)</f>
        <v>219.33664484846119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">
      <c r="B117" s="106">
        <f t="shared" si="2"/>
        <v>65</v>
      </c>
      <c r="C117" s="118" t="s">
        <v>3731</v>
      </c>
      <c r="D117" s="119"/>
      <c r="E117" s="115">
        <f>VLOOKUP(CONCATENATE(E$52,"_Qu_","CH"),fpre_reg_dat!$A$2:$CZ$4224,CH!$B117,0)</f>
        <v>190.52029216015217</v>
      </c>
      <c r="F117" s="120"/>
      <c r="G117" s="120">
        <f>VLOOKUP(CONCATENATE(G$52,"_Qu_","CH"),fpre_reg_dat!$A$2:$CZ$4224,CH!$B117,0)</f>
        <v>208.29763906524056</v>
      </c>
      <c r="H117" s="120"/>
      <c r="I117" s="120">
        <f>VLOOKUP(CONCATENATE(I$52,"_Qu_","CH"),fpre_reg_dat!$A$2:$CZ$4224,CH!$B117,0)</f>
        <v>223.28852699896765</v>
      </c>
      <c r="J117" s="120"/>
      <c r="K117" s="120">
        <f>VLOOKUP(CONCATENATE(K$52,"_Qu_","CH"),fpre_reg_dat!$A$2:$CZ$4224,CH!$B117,0)</f>
        <v>213.51375846371462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">
      <c r="B118" s="106">
        <f t="shared" si="2"/>
        <v>66</v>
      </c>
      <c r="C118" s="118" t="s">
        <v>3732</v>
      </c>
      <c r="D118" s="119"/>
      <c r="E118" s="115">
        <f>VLOOKUP(CONCATENATE(E$52,"_Qu_","CH"),fpre_reg_dat!$A$2:$CZ$4224,CH!$B118,0)</f>
        <v>185.64449604377543</v>
      </c>
      <c r="F118" s="120"/>
      <c r="G118" s="120">
        <f>VLOOKUP(CONCATENATE(G$52,"_Qu_","CH"),fpre_reg_dat!$A$2:$CZ$4224,CH!$B118,0)</f>
        <v>208.67759232591118</v>
      </c>
      <c r="H118" s="120"/>
      <c r="I118" s="120">
        <f>VLOOKUP(CONCATENATE(I$52,"_Qu_","CH"),fpre_reg_dat!$A$2:$CZ$4224,CH!$B118,0)</f>
        <v>214.32554357850742</v>
      </c>
      <c r="J118" s="120"/>
      <c r="K118" s="120">
        <f>VLOOKUP(CONCATENATE(K$52,"_Qu_","CH"),fpre_reg_dat!$A$2:$CZ$4224,CH!$B118,0)</f>
        <v>208.61960956532849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">
      <c r="B119" s="106">
        <f t="shared" si="2"/>
        <v>67</v>
      </c>
      <c r="C119" s="118" t="s">
        <v>3734</v>
      </c>
      <c r="D119" s="119"/>
      <c r="E119" s="115">
        <f>VLOOKUP(CONCATENATE(E$52,"_Qu_","CH"),fpre_reg_dat!$A$2:$CZ$4224,CH!$B119,0)</f>
        <v>191.31043065694189</v>
      </c>
      <c r="F119" s="120"/>
      <c r="G119" s="120">
        <f>VLOOKUP(CONCATENATE(G$52,"_Qu_","CH"),fpre_reg_dat!$A$2:$CZ$4224,CH!$B119,0)</f>
        <v>212.2775226371491</v>
      </c>
      <c r="H119" s="120"/>
      <c r="I119" s="120">
        <f>VLOOKUP(CONCATENATE(I$52,"_Qu_","CH"),fpre_reg_dat!$A$2:$CZ$4224,CH!$B119,0)</f>
        <v>216.06494760872997</v>
      </c>
      <c r="J119" s="120"/>
      <c r="K119" s="120">
        <f>VLOOKUP(CONCATENATE(K$52,"_Qu_","CH"),fpre_reg_dat!$A$2:$CZ$4224,CH!$B119,0)</f>
        <v>211.55163808065041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">
      <c r="B120" s="106">
        <f t="shared" si="2"/>
        <v>68</v>
      </c>
      <c r="C120" s="118" t="s">
        <v>3735</v>
      </c>
      <c r="D120" s="119"/>
      <c r="E120" s="115">
        <f>VLOOKUP(CONCATENATE(E$52,"_Qu_","CH"),fpre_reg_dat!$A$2:$CZ$4224,CH!$B120,0)</f>
        <v>193.02584247072508</v>
      </c>
      <c r="F120" s="120"/>
      <c r="G120" s="120">
        <f>VLOOKUP(CONCATENATE(G$52,"_Qu_","CH"),fpre_reg_dat!$A$2:$CZ$4224,CH!$B120,0)</f>
        <v>212.54584986500524</v>
      </c>
      <c r="H120" s="120"/>
      <c r="I120" s="120">
        <f>VLOOKUP(CONCATENATE(I$52,"_Qu_","CH"),fpre_reg_dat!$A$2:$CZ$4224,CH!$B120,0)</f>
        <v>220.09683530883467</v>
      </c>
      <c r="J120" s="120"/>
      <c r="K120" s="120">
        <f>VLOOKUP(CONCATENATE(K$52,"_Qu_","CH"),fpre_reg_dat!$A$2:$CZ$4224,CH!$B120,0)</f>
        <v>213.86205711352483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">
      <c r="B121" s="106">
        <f t="shared" si="2"/>
        <v>69</v>
      </c>
      <c r="C121" s="118" t="s">
        <v>3802</v>
      </c>
      <c r="D121" s="119"/>
      <c r="E121" s="115">
        <f>VLOOKUP(CONCATENATE(E$52,"_Qu_","CH"),fpre_reg_dat!$A$2:$CZ$4224,CH!$B121,0)</f>
        <v>201.39673269117156</v>
      </c>
      <c r="F121" s="120"/>
      <c r="G121" s="120">
        <f>VLOOKUP(CONCATENATE(G$52,"_Qu_","CH"),fpre_reg_dat!$A$2:$CZ$4224,CH!$B121,0)</f>
        <v>216.08613948206491</v>
      </c>
      <c r="H121" s="120"/>
      <c r="I121" s="120">
        <f>VLOOKUP(CONCATENATE(I$52,"_Qu_","CH"),fpre_reg_dat!$A$2:$CZ$4224,CH!$B121,0)</f>
        <v>223.24108840719745</v>
      </c>
      <c r="J121" s="120"/>
      <c r="K121" s="120">
        <f>VLOOKUP(CONCATENATE(K$52,"_Qu_","CH"),fpre_reg_dat!$A$2:$CZ$4224,CH!$B121,0)</f>
        <v>217.7998079350082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">
      <c r="B122" s="106">
        <f t="shared" si="2"/>
        <v>70</v>
      </c>
      <c r="C122" s="118" t="s">
        <v>3819</v>
      </c>
      <c r="D122" s="119"/>
      <c r="E122" s="115">
        <f>VLOOKUP(CONCATENATE(E$52,"_Qu_","CH"),fpre_reg_dat!$A$2:$CZ$4224,CH!$B122,0)</f>
        <v>203.20559454521668</v>
      </c>
      <c r="F122" s="120"/>
      <c r="G122" s="120">
        <f>VLOOKUP(CONCATENATE(G$52,"_Qu_","CH"),fpre_reg_dat!$A$2:$CZ$4224,CH!$B122,0)</f>
        <v>208.79722962792761</v>
      </c>
      <c r="H122" s="120"/>
      <c r="I122" s="120">
        <f>VLOOKUP(CONCATENATE(I$52,"_Qu_","CH"),fpre_reg_dat!$A$2:$CZ$4224,CH!$B122,0)</f>
        <v>215.44186144209232</v>
      </c>
      <c r="J122" s="120"/>
      <c r="K122" s="120">
        <f>VLOOKUP(CONCATENATE(K$52,"_Qu_","CH"),fpre_reg_dat!$A$2:$CZ$4224,CH!$B122,0)</f>
        <v>211.37768968037335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">
      <c r="B123" s="106">
        <f t="shared" si="2"/>
        <v>71</v>
      </c>
      <c r="C123" s="118" t="s">
        <v>3820</v>
      </c>
      <c r="D123" s="119"/>
      <c r="E123" s="115">
        <f>VLOOKUP(CONCATENATE(E$52,"_Qu_","CH"),fpre_reg_dat!$A$2:$CZ$4224,CH!$B123,0)</f>
        <v>208.62211392815598</v>
      </c>
      <c r="F123" s="120"/>
      <c r="G123" s="120">
        <f>VLOOKUP(CONCATENATE(G$52,"_Qu_","CH"),fpre_reg_dat!$A$2:$CZ$4224,CH!$B123,0)</f>
        <v>208.84220448362916</v>
      </c>
      <c r="H123" s="120"/>
      <c r="I123" s="120">
        <f>VLOOKUP(CONCATENATE(I$52,"_Qu_","CH"),fpre_reg_dat!$A$2:$CZ$4224,CH!$B123,0)</f>
        <v>217.96560366541854</v>
      </c>
      <c r="J123" s="120"/>
      <c r="K123" s="120">
        <f>VLOOKUP(CONCATENATE(K$52,"_Qu_","CH"),fpre_reg_dat!$A$2:$CZ$4224,CH!$B123,0)</f>
        <v>213.31098642944912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">
      <c r="B124" s="106">
        <f t="shared" si="2"/>
        <v>72</v>
      </c>
      <c r="C124" s="118" t="s">
        <v>3821</v>
      </c>
      <c r="D124" s="119"/>
      <c r="E124" s="115">
        <f>VLOOKUP(CONCATENATE(E$52,"_Qu_","CH"),fpre_reg_dat!$A$2:$CZ$4224,CH!$B124,0)</f>
        <v>206.94170501842345</v>
      </c>
      <c r="F124" s="120"/>
      <c r="G124" s="120">
        <f>VLOOKUP(CONCATENATE(G$52,"_Qu_","CH"),fpre_reg_dat!$A$2:$CZ$4224,CH!$B124,0)</f>
        <v>205.87318233139661</v>
      </c>
      <c r="H124" s="120"/>
      <c r="I124" s="120">
        <f>VLOOKUP(CONCATENATE(I$52,"_Qu_","CH"),fpre_reg_dat!$A$2:$CZ$4224,CH!$B124,0)</f>
        <v>213.026014152176</v>
      </c>
      <c r="J124" s="120"/>
      <c r="K124" s="120">
        <f>VLOOKUP(CONCATENATE(K$52,"_Qu_","CH"),fpre_reg_dat!$A$2:$CZ$4224,CH!$B124,0)</f>
        <v>209.52468971568709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">
      <c r="B125" s="106">
        <f t="shared" si="2"/>
        <v>73</v>
      </c>
      <c r="C125" s="118" t="s">
        <v>3824</v>
      </c>
      <c r="D125" s="119"/>
      <c r="E125" s="115">
        <f>VLOOKUP(CONCATENATE(E$52,"_Qu_","CH"),fpre_reg_dat!$A$2:$CZ$4224,CH!$B125,0)</f>
        <v>199.50426374078222</v>
      </c>
      <c r="F125" s="120"/>
      <c r="G125" s="120">
        <f>VLOOKUP(CONCATENATE(G$52,"_Qu_","CH"),fpre_reg_dat!$A$2:$CZ$4224,CH!$B125,0)</f>
        <v>195.79519346621657</v>
      </c>
      <c r="H125" s="120"/>
      <c r="I125" s="120">
        <f>VLOOKUP(CONCATENATE(I$52,"_Qu_","CH"),fpre_reg_dat!$A$2:$CZ$4224,CH!$B125,0)</f>
        <v>209.24442463758353</v>
      </c>
      <c r="J125" s="120"/>
      <c r="K125" s="120">
        <f>VLOOKUP(CONCATENATE(K$52,"_Qu_","CH"),fpre_reg_dat!$A$2:$CZ$4224,CH!$B125,0)</f>
        <v>202.89139705281616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">
      <c r="B126" s="106">
        <f t="shared" ref="B126:B143" si="4">+B125+1</f>
        <v>74</v>
      </c>
      <c r="C126" s="118" t="s">
        <v>3825</v>
      </c>
      <c r="D126" s="119"/>
      <c r="E126" s="115">
        <f>VLOOKUP(CONCATENATE(E$52,"_Qu_","CH"),fpre_reg_dat!$A$2:$CZ$4224,CH!$B126,0)</f>
        <v>200.12840352035624</v>
      </c>
      <c r="F126" s="120"/>
      <c r="G126" s="120">
        <f>VLOOKUP(CONCATENATE(G$52,"_Qu_","CH"),fpre_reg_dat!$A$2:$CZ$4224,CH!$B126,0)</f>
        <v>197.19185987601091</v>
      </c>
      <c r="H126" s="120"/>
      <c r="I126" s="120">
        <f>VLOOKUP(CONCATENATE(I$52,"_Qu_","CH"),fpre_reg_dat!$A$2:$CZ$4224,CH!$B126,0)</f>
        <v>207.6960159369666</v>
      </c>
      <c r="J126" s="120"/>
      <c r="K126" s="120">
        <f>VLOOKUP(CONCATENATE(K$52,"_Qu_","CH"),fpre_reg_dat!$A$2:$CZ$4224,CH!$B126,0)</f>
        <v>202.7341457056616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">
      <c r="B127" s="106">
        <f t="shared" si="4"/>
        <v>75</v>
      </c>
      <c r="C127" s="118" t="s">
        <v>3826</v>
      </c>
      <c r="D127" s="119"/>
      <c r="E127" s="115">
        <f>VLOOKUP(CONCATENATE(E$52,"_Qu_","CH"),fpre_reg_dat!$A$2:$CZ$4224,CH!$B127,0)</f>
        <v>202.58399878518506</v>
      </c>
      <c r="F127" s="120"/>
      <c r="G127" s="120">
        <f>VLOOKUP(CONCATENATE(G$52,"_Qu_","CH"),fpre_reg_dat!$A$2:$CZ$4224,CH!$B127,0)</f>
        <v>202.57125759441644</v>
      </c>
      <c r="H127" s="120"/>
      <c r="I127" s="120">
        <f>VLOOKUP(CONCATENATE(I$52,"_Qu_","CH"),fpre_reg_dat!$A$2:$CZ$4224,CH!$B127,0)</f>
        <v>204.94140182324955</v>
      </c>
      <c r="J127" s="120"/>
      <c r="K127" s="120">
        <f>VLOOKUP(CONCATENATE(K$52,"_Qu_","CH"),fpre_reg_dat!$A$2:$CZ$4224,CH!$B127,0)</f>
        <v>203.7244386745792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">
      <c r="B128" s="106">
        <f t="shared" si="4"/>
        <v>76</v>
      </c>
      <c r="C128" s="118" t="s">
        <v>3923</v>
      </c>
      <c r="D128" s="119"/>
      <c r="E128" s="115">
        <f>VLOOKUP(CONCATENATE(E$52,"_Qu_","CH"),fpre_reg_dat!$A$2:$CZ$4224,CH!$B128,0)</f>
        <v>209.64844346947581</v>
      </c>
      <c r="F128" s="120"/>
      <c r="G128" s="120">
        <f>VLOOKUP(CONCATENATE(G$52,"_Qu_","CH"),fpre_reg_dat!$A$2:$CZ$4224,CH!$B128,0)</f>
        <v>210.26887582859595</v>
      </c>
      <c r="H128" s="120"/>
      <c r="I128" s="120">
        <f>VLOOKUP(CONCATENATE(I$52,"_Qu_","CH"),fpre_reg_dat!$A$2:$CZ$4224,CH!$B128,0)</f>
        <v>203.0867163776401</v>
      </c>
      <c r="J128" s="120"/>
      <c r="K128" s="120">
        <f>VLOOKUP(CONCATENATE(K$52,"_Qu_","CH"),fpre_reg_dat!$A$2:$CZ$4224,CH!$B128,0)</f>
        <v>206.61186327970196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">
      <c r="B129" s="106">
        <f t="shared" si="4"/>
        <v>77</v>
      </c>
      <c r="C129" s="118" t="s">
        <v>3925</v>
      </c>
      <c r="D129" s="119"/>
      <c r="E129" s="115">
        <f>VLOOKUP(CONCATENATE(E$52,"_Qu_","CH"),fpre_reg_dat!$A$2:$CZ$4224,CH!$B129,0)</f>
        <v>209.28096238358526</v>
      </c>
      <c r="F129" s="120"/>
      <c r="G129" s="120">
        <f>VLOOKUP(CONCATENATE(G$52,"_Qu_","CH"),fpre_reg_dat!$A$2:$CZ$4224,CH!$B129,0)</f>
        <v>213.37212841241774</v>
      </c>
      <c r="H129" s="120"/>
      <c r="I129" s="120">
        <f>VLOOKUP(CONCATENATE(I$52,"_Qu_","CH"),fpre_reg_dat!$A$2:$CZ$4224,CH!$B129,0)</f>
        <v>198.19547492746321</v>
      </c>
      <c r="J129" s="120"/>
      <c r="K129" s="120">
        <f>VLOOKUP(CONCATENATE(K$52,"_Qu_","CH"),fpre_reg_dat!$A$2:$CZ$4224,CH!$B129,0)</f>
        <v>205.32811237302536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">
      <c r="B130" s="106">
        <f t="shared" si="4"/>
        <v>78</v>
      </c>
      <c r="C130" s="118" t="s">
        <v>3926</v>
      </c>
      <c r="D130" s="119"/>
      <c r="E130" s="115">
        <f>VLOOKUP(CONCATENATE(E$52,"_Qu_","CH"),fpre_reg_dat!$A$2:$CZ$4224,CH!$B130,0)</f>
        <v>210.90521852236458</v>
      </c>
      <c r="F130" s="120"/>
      <c r="G130" s="120">
        <f>VLOOKUP(CONCATENATE(G$52,"_Qu_","CH"),fpre_reg_dat!$A$2:$CZ$4224,CH!$B130,0)</f>
        <v>215.86940937953639</v>
      </c>
      <c r="H130" s="120"/>
      <c r="I130" s="120">
        <f>VLOOKUP(CONCATENATE(I$52,"_Qu_","CH"),fpre_reg_dat!$A$2:$CZ$4224,CH!$B130,0)</f>
        <v>183.67292273608723</v>
      </c>
      <c r="J130" s="120"/>
      <c r="K130" s="120">
        <f>VLOOKUP(CONCATENATE(K$52,"_Qu_","CH"),fpre_reg_dat!$A$2:$CZ$4224,CH!$B130,0)</f>
        <v>199.28743572606405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">
      <c r="B131" s="106">
        <f t="shared" si="4"/>
        <v>79</v>
      </c>
      <c r="C131" s="118" t="s">
        <v>3927</v>
      </c>
      <c r="D131" s="119"/>
      <c r="E131" s="115">
        <f>VLOOKUP(CONCATENATE(E$52,"_Qu_","CH"),fpre_reg_dat!$A$2:$CZ$4224,CH!$B131,0)</f>
        <v>215.88548519726217</v>
      </c>
      <c r="F131" s="120"/>
      <c r="G131" s="120">
        <f>VLOOKUP(CONCATENATE(G$52,"_Qu_","CH"),fpre_reg_dat!$A$2:$CZ$4224,CH!$B131,0)</f>
        <v>218.11303534981937</v>
      </c>
      <c r="H131" s="120"/>
      <c r="I131" s="120">
        <f>VLOOKUP(CONCATENATE(I$52,"_Qu_","CH"),fpre_reg_dat!$A$2:$CZ$4224,CH!$B131,0)</f>
        <v>187.47740737028931</v>
      </c>
      <c r="J131" s="120"/>
      <c r="K131" s="120">
        <f>VLOOKUP(CONCATENATE(K$52,"_Qu_","CH"),fpre_reg_dat!$A$2:$CZ$4224,CH!$B131,0)</f>
        <v>202.64047109165446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">
      <c r="B132" s="106">
        <f t="shared" si="4"/>
        <v>80</v>
      </c>
      <c r="C132" s="118" t="s">
        <v>3928</v>
      </c>
      <c r="D132" s="119"/>
      <c r="E132" s="115">
        <f>VLOOKUP(CONCATENATE(E$52,"_Qu_","CH"),fpre_reg_dat!$A$2:$CZ$4224,CH!$B132,0)</f>
        <v>212.10823769695719</v>
      </c>
      <c r="F132" s="120"/>
      <c r="G132" s="120">
        <f>VLOOKUP(CONCATENATE(G$52,"_Qu_","CH"),fpre_reg_dat!$A$2:$CZ$4224,CH!$B132,0)</f>
        <v>215.63777513125396</v>
      </c>
      <c r="H132" s="120"/>
      <c r="I132" s="120">
        <f>VLOOKUP(CONCATENATE(I$52,"_Qu_","CH"),fpre_reg_dat!$A$2:$CZ$4224,CH!$B132,0)</f>
        <v>196.84074446836934</v>
      </c>
      <c r="J132" s="120"/>
      <c r="K132" s="120">
        <f>VLOOKUP(CONCATENATE(K$52,"_Qu_","CH"),fpre_reg_dat!$A$2:$CZ$4224,CH!$B132,0)</f>
        <v>205.86931451331557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">
      <c r="B133" s="106">
        <f t="shared" si="4"/>
        <v>81</v>
      </c>
      <c r="C133" s="118" t="s">
        <v>3933</v>
      </c>
      <c r="D133" s="119"/>
      <c r="E133" s="115">
        <f>VLOOKUP(CONCATENATE(E$52,"_Qu_","CH"),fpre_reg_dat!$A$2:$CZ$4224,CH!$B133,0)</f>
        <v>213.94214635995149</v>
      </c>
      <c r="F133" s="120"/>
      <c r="G133" s="120">
        <f>VLOOKUP(CONCATENATE(G$52,"_Qu_","CH"),fpre_reg_dat!$A$2:$CZ$4224,CH!$B133,0)</f>
        <v>216.21505323114815</v>
      </c>
      <c r="H133" s="120"/>
      <c r="I133" s="120">
        <f>VLOOKUP(CONCATENATE(I$52,"_Qu_","CH"),fpre_reg_dat!$A$2:$CZ$4224,CH!$B133,0)</f>
        <v>202.21284643220727</v>
      </c>
      <c r="J133" s="120"/>
      <c r="K133" s="120">
        <f>VLOOKUP(CONCATENATE(K$52,"_Qu_","CH"),fpre_reg_dat!$A$2:$CZ$4224,CH!$B133,0)</f>
        <v>208.97604725082823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">
      <c r="B134" s="106">
        <f t="shared" si="4"/>
        <v>82</v>
      </c>
      <c r="C134" s="118" t="s">
        <v>3934</v>
      </c>
      <c r="D134" s="119"/>
      <c r="E134" s="115">
        <f>VLOOKUP(CONCATENATE(E$52,"_Qu_","CH"),fpre_reg_dat!$A$2:$CZ$4224,CH!$B134,0)</f>
        <v>217.77955846268725</v>
      </c>
      <c r="F134" s="120"/>
      <c r="G134" s="120">
        <f>VLOOKUP(CONCATENATE(G$52,"_Qu_","CH"),fpre_reg_dat!$A$2:$CZ$4224,CH!$B134,0)</f>
        <v>222.7204455254971</v>
      </c>
      <c r="H134" s="120"/>
      <c r="I134" s="120">
        <f>VLOOKUP(CONCATENATE(I$52,"_Qu_","CH"),fpre_reg_dat!$A$2:$CZ$4224,CH!$B134,0)</f>
        <v>207.69696023894059</v>
      </c>
      <c r="J134" s="120"/>
      <c r="K134" s="120">
        <f>VLOOKUP(CONCATENATE(K$52,"_Qu_","CH"),fpre_reg_dat!$A$2:$CZ$4224,CH!$B134,0)</f>
        <v>214.64677385823342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">
      <c r="B135" s="106">
        <f t="shared" si="4"/>
        <v>83</v>
      </c>
      <c r="C135" s="118" t="s">
        <v>3935</v>
      </c>
      <c r="D135" s="119"/>
      <c r="E135" s="115">
        <f>VLOOKUP(CONCATENATE(E$52,"_Qu_","CH"),fpre_reg_dat!$A$2:$CZ$4224,CH!$B135,0)</f>
        <v>219.06871461983025</v>
      </c>
      <c r="F135" s="120"/>
      <c r="G135" s="120">
        <f>VLOOKUP(CONCATENATE(G$52,"_Qu_","CH"),fpre_reg_dat!$A$2:$CZ$4224,CH!$B135,0)</f>
        <v>223.85218761471083</v>
      </c>
      <c r="H135" s="120"/>
      <c r="I135" s="120">
        <f>VLOOKUP(CONCATENATE(I$52,"_Qu_","CH"),fpre_reg_dat!$A$2:$CZ$4224,CH!$B135,0)</f>
        <v>212.84362546068348</v>
      </c>
      <c r="J135" s="120"/>
      <c r="K135" s="120">
        <f>VLOOKUP(CONCATENATE(K$52,"_Qu_","CH"),fpre_reg_dat!$A$2:$CZ$4224,CH!$B135,0)</f>
        <v>217.78643450261731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">
      <c r="B136" s="106">
        <f t="shared" si="4"/>
        <v>84</v>
      </c>
      <c r="C136" s="118" t="s">
        <v>4005</v>
      </c>
      <c r="D136" s="119"/>
      <c r="E136" s="115">
        <f>VLOOKUP(CONCATENATE(E$52,"_Qu_","CH"),fpre_reg_dat!$A$2:$CZ$4224,CH!$B136,0)</f>
        <v>217.18245451090991</v>
      </c>
      <c r="F136" s="120"/>
      <c r="G136" s="120">
        <f>VLOOKUP(CONCATENATE(G$52,"_Qu_","CH"),fpre_reg_dat!$A$2:$CZ$4224,CH!$B136,0)</f>
        <v>221.87081080405923</v>
      </c>
      <c r="H136" s="120"/>
      <c r="I136" s="120">
        <f>VLOOKUP(CONCATENATE(I$52,"_Qu_","CH"),fpre_reg_dat!$A$2:$CZ$4224,CH!$B136,0)</f>
        <v>223.56500135235567</v>
      </c>
      <c r="J136" s="120"/>
      <c r="K136" s="120">
        <f>VLOOKUP(CONCATENATE(K$52,"_Qu_","CH"),fpre_reg_dat!$A$2:$CZ$4224,CH!$B136,0)</f>
        <v>222.10894642391946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">
      <c r="B137" s="106">
        <f t="shared" si="4"/>
        <v>85</v>
      </c>
      <c r="C137" s="118" t="s">
        <v>4006</v>
      </c>
      <c r="D137" s="119"/>
      <c r="E137" s="115">
        <f>VLOOKUP(CONCATENATE(E$52,"_Qu_","CH"),fpre_reg_dat!$A$2:$CZ$4224,CH!$B137,0)</f>
        <v>218.67952992555098</v>
      </c>
      <c r="F137" s="120"/>
      <c r="G137" s="120">
        <f>VLOOKUP(CONCATENATE(G$52,"_Qu_","CH"),fpre_reg_dat!$A$2:$CZ$4224,CH!$B137,0)</f>
        <v>223.19653445838762</v>
      </c>
      <c r="H137" s="120"/>
      <c r="I137" s="120">
        <f>VLOOKUP(CONCATENATE(I$52,"_Qu_","CH"),fpre_reg_dat!$A$2:$CZ$4224,CH!$B137,0)</f>
        <v>231.91857279774354</v>
      </c>
      <c r="J137" s="120"/>
      <c r="K137" s="120">
        <f>VLOOKUP(CONCATENATE(K$52,"_Qu_","CH"),fpre_reg_dat!$A$2:$CZ$4224,CH!$B137,0)</f>
        <v>226.93665385178292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">
      <c r="B138" s="106">
        <f t="shared" si="4"/>
        <v>86</v>
      </c>
      <c r="C138" s="118" t="s">
        <v>4007</v>
      </c>
      <c r="D138" s="119"/>
      <c r="E138" s="115">
        <f>VLOOKUP(CONCATENATE(E$52,"_Qu_","CH"),fpre_reg_dat!$A$2:$CZ$4224,CH!$B138,0)</f>
        <v>221.5664921525215</v>
      </c>
      <c r="F138" s="120"/>
      <c r="G138" s="120">
        <f>VLOOKUP(CONCATENATE(G$52,"_Qu_","CH"),fpre_reg_dat!$A$2:$CZ$4224,CH!$B138,0)</f>
        <v>228.74097554391238</v>
      </c>
      <c r="H138" s="120"/>
      <c r="I138" s="120">
        <f>VLOOKUP(CONCATENATE(I$52,"_Qu_","CH"),fpre_reg_dat!$A$2:$CZ$4224,CH!$B138,0)</f>
        <v>226.71537021106789</v>
      </c>
      <c r="J138" s="120"/>
      <c r="K138" s="120">
        <f>VLOOKUP(CONCATENATE(K$52,"_Qu_","CH"),fpre_reg_dat!$A$2:$CZ$4224,CH!$B138,0)</f>
        <v>226.83012844597678</v>
      </c>
      <c r="L138" s="202"/>
      <c r="M138" s="202"/>
      <c r="N138" s="80"/>
      <c r="O138" s="80"/>
      <c r="P138" s="80"/>
      <c r="Q138" s="80"/>
      <c r="R138" s="80"/>
      <c r="S138" s="80"/>
      <c r="T138" s="80"/>
      <c r="U138" s="80"/>
      <c r="V138" s="80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2:104" ht="15" customHeight="1" x14ac:dyDescent="0.2">
      <c r="B139" s="106">
        <f t="shared" si="4"/>
        <v>87</v>
      </c>
      <c r="C139" s="118" t="s">
        <v>4008</v>
      </c>
      <c r="D139" s="119"/>
      <c r="E139" s="115">
        <f>VLOOKUP(CONCATENATE(E$52,"_Qu_","CH"),fpre_reg_dat!$A$2:$CZ$4224,CH!$B139,0)</f>
        <v>224.92982256514983</v>
      </c>
      <c r="F139" s="120"/>
      <c r="G139" s="120">
        <f>VLOOKUP(CONCATENATE(G$52,"_Qu_","CH"),fpre_reg_dat!$A$2:$CZ$4224,CH!$B139,0)</f>
        <v>231.71019394077118</v>
      </c>
      <c r="H139" s="120"/>
      <c r="I139" s="120">
        <f>VLOOKUP(CONCATENATE(I$52,"_Qu_","CH"),fpre_reg_dat!$A$2:$CZ$4224,CH!$B139,0)</f>
        <v>218.27997373112061</v>
      </c>
      <c r="J139" s="120"/>
      <c r="K139" s="120">
        <f>VLOOKUP(CONCATENATE(K$52,"_Qu_","CH"),fpre_reg_dat!$A$2:$CZ$4224,CH!$B139,0)</f>
        <v>224.19850819103533</v>
      </c>
      <c r="L139" s="204"/>
      <c r="M139" s="204"/>
      <c r="N139" s="80"/>
      <c r="O139" s="80"/>
      <c r="P139" s="80"/>
      <c r="Q139" s="80"/>
      <c r="R139" s="80"/>
      <c r="S139" s="80"/>
      <c r="T139" s="80"/>
      <c r="U139" s="80"/>
      <c r="V139" s="80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2:104" ht="15" customHeight="1" x14ac:dyDescent="0.2">
      <c r="B140" s="106">
        <f t="shared" si="4"/>
        <v>88</v>
      </c>
      <c r="C140" s="118" t="s">
        <v>4009</v>
      </c>
      <c r="D140" s="119"/>
      <c r="E140" s="115">
        <f>VLOOKUP(CONCATENATE(E$52,"_Qu_","CH"),fpre_reg_dat!$A$2:$CZ$4224,CH!$B140,0)</f>
        <v>228.94689955113896</v>
      </c>
      <c r="F140" s="120"/>
      <c r="G140" s="120">
        <f>VLOOKUP(CONCATENATE(G$52,"_Qu_","CH"),fpre_reg_dat!$A$2:$CZ$4224,CH!$B140,0)</f>
        <v>234.92170653583321</v>
      </c>
      <c r="H140" s="120"/>
      <c r="I140" s="120">
        <f>VLOOKUP(CONCATENATE(I$52,"_Qu_","CH"),fpre_reg_dat!$A$2:$CZ$4224,CH!$B140,0)</f>
        <v>222.39071935397843</v>
      </c>
      <c r="J140" s="120"/>
      <c r="K140" s="120">
        <f>VLOOKUP(CONCATENATE(K$52,"_Qu_","CH"),fpre_reg_dat!$A$2:$CZ$4224,CH!$B140,0)</f>
        <v>227.95413836636925</v>
      </c>
      <c r="L140" s="10"/>
      <c r="M140" s="10"/>
      <c r="N140" s="80"/>
      <c r="O140" s="80"/>
      <c r="P140" s="80"/>
      <c r="Q140" s="80"/>
      <c r="R140" s="80"/>
      <c r="S140" s="80"/>
      <c r="T140" s="80"/>
      <c r="U140" s="80"/>
      <c r="V140" s="80"/>
    </row>
    <row r="141" spans="2:104" ht="15" customHeight="1" x14ac:dyDescent="0.2">
      <c r="B141" s="106">
        <f t="shared" si="4"/>
        <v>89</v>
      </c>
      <c r="C141" s="118" t="s">
        <v>4011</v>
      </c>
      <c r="D141" s="119"/>
      <c r="E141" s="115">
        <f>VLOOKUP(CONCATENATE(E$52,"_Qu_","CH"),fpre_reg_dat!$A$2:$CZ$4224,CH!$B141,0)</f>
        <v>233.49503851520473</v>
      </c>
      <c r="F141" s="120"/>
      <c r="G141" s="120">
        <f>VLOOKUP(CONCATENATE(G$52,"_Qu_","CH"),fpre_reg_dat!$A$2:$CZ$4224,CH!$B141,0)</f>
        <v>237.17215361175226</v>
      </c>
      <c r="H141" s="120"/>
      <c r="I141" s="120">
        <f>VLOOKUP(CONCATENATE(I$52,"_Qu_","CH"),fpre_reg_dat!$A$2:$CZ$4224,CH!$B141,0)</f>
        <v>229.65213476319005</v>
      </c>
      <c r="J141" s="120"/>
      <c r="K141" s="120">
        <f>VLOOKUP(CONCATENATE(K$52,"_Qu_","CH"),fpre_reg_dat!$A$2:$CZ$4224,CH!$B141,0)</f>
        <v>232.96893694183402</v>
      </c>
      <c r="L141" s="205"/>
      <c r="M141" s="205"/>
      <c r="N141" s="80"/>
      <c r="O141" s="80"/>
      <c r="P141" s="80"/>
      <c r="Q141" s="80"/>
      <c r="R141" s="80"/>
      <c r="S141" s="80"/>
      <c r="T141" s="80"/>
      <c r="U141" s="80"/>
      <c r="V141" s="80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2:104" ht="15" customHeight="1" x14ac:dyDescent="0.2">
      <c r="B142" s="106">
        <f t="shared" si="4"/>
        <v>90</v>
      </c>
      <c r="C142" s="118" t="s">
        <v>4012</v>
      </c>
      <c r="D142" s="119"/>
      <c r="E142" s="115">
        <f>VLOOKUP(CONCATENATE(E$52,"_Qu_","CH"),fpre_reg_dat!$A$2:$CZ$4224,CH!$B142,0)</f>
        <v>235.74833625785038</v>
      </c>
      <c r="F142" s="120"/>
      <c r="G142" s="120">
        <f>VLOOKUP(CONCATENATE(G$52,"_Qu_","CH"),fpre_reg_dat!$A$2:$CZ$4224,CH!$B142,0)</f>
        <v>238.98401014382381</v>
      </c>
      <c r="H142" s="120"/>
      <c r="I142" s="120">
        <f>VLOOKUP(CONCATENATE(I$52,"_Qu_","CH"),fpre_reg_dat!$A$2:$CZ$4224,CH!$B142,0)</f>
        <v>232.58290046341611</v>
      </c>
      <c r="J142" s="120"/>
      <c r="K142" s="120">
        <f>VLOOKUP(CONCATENATE(K$52,"_Qu_","CH"),fpre_reg_dat!$A$2:$CZ$4224,CH!$B142,0)</f>
        <v>235.38909988505651</v>
      </c>
      <c r="L142" s="207"/>
      <c r="M142" s="207"/>
      <c r="N142" s="80"/>
      <c r="O142" s="80"/>
      <c r="P142" s="80"/>
      <c r="Q142" s="80"/>
      <c r="R142" s="80"/>
      <c r="S142" s="80"/>
      <c r="T142" s="80"/>
      <c r="U142" s="80"/>
      <c r="V142" s="80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/>
      <c r="BX142" s="207"/>
      <c r="BY142" s="207"/>
      <c r="BZ142" s="207"/>
      <c r="CA142" s="207"/>
      <c r="CB142" s="20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  <c r="CO142" s="207"/>
      <c r="CP142" s="207"/>
      <c r="CQ142" s="207"/>
      <c r="CR142" s="207"/>
      <c r="CS142" s="207"/>
      <c r="CT142" s="207"/>
      <c r="CU142" s="207"/>
      <c r="CV142" s="207"/>
      <c r="CW142" s="207"/>
      <c r="CX142" s="207"/>
      <c r="CY142" s="207"/>
      <c r="CZ142" s="207"/>
    </row>
    <row r="143" spans="2:104" ht="15" customHeight="1" x14ac:dyDescent="0.2">
      <c r="B143" s="106">
        <f t="shared" si="4"/>
        <v>91</v>
      </c>
      <c r="C143" s="118" t="s">
        <v>4015</v>
      </c>
      <c r="D143" s="119"/>
      <c r="E143" s="115">
        <f>VLOOKUP(CONCATENATE(E$52,"_Qu_","CH"),fpre_reg_dat!$A$2:$CZ$4224,CH!$B143,0)</f>
        <v>237.47525928514114</v>
      </c>
      <c r="F143" s="120"/>
      <c r="G143" s="120">
        <f>VLOOKUP(CONCATENATE(G$52,"_Qu_","CH"),fpre_reg_dat!$A$2:$CZ$4224,CH!$B143,0)</f>
        <v>241.12941204813851</v>
      </c>
      <c r="H143" s="120"/>
      <c r="I143" s="120">
        <f>VLOOKUP(CONCATENATE(I$52,"_Qu_","CH"),fpre_reg_dat!$A$2:$CZ$4224,CH!$B143,0)</f>
        <v>234.76963808262593</v>
      </c>
      <c r="J143" s="120"/>
      <c r="K143" s="120">
        <f>VLOOKUP(CONCATENATE(K$52,"_Qu_","CH"),fpre_reg_dat!$A$2:$CZ$4224,CH!$B143,0)</f>
        <v>237.50327867684842</v>
      </c>
      <c r="L143" s="208"/>
      <c r="M143" s="208"/>
      <c r="N143" s="80"/>
      <c r="O143" s="80"/>
      <c r="P143" s="80"/>
      <c r="Q143" s="80"/>
      <c r="R143" s="80"/>
      <c r="S143" s="80"/>
      <c r="T143" s="80"/>
      <c r="U143" s="80"/>
      <c r="V143" s="80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</row>
    <row r="144" spans="2:104" ht="6.75" customHeight="1" x14ac:dyDescent="0.2">
      <c r="B144" s="106"/>
      <c r="C144" s="118"/>
      <c r="D144" s="119"/>
      <c r="E144" s="115"/>
      <c r="F144" s="115"/>
      <c r="G144" s="115"/>
      <c r="H144" s="115"/>
      <c r="I144" s="115"/>
      <c r="J144" s="115"/>
      <c r="K144" s="115"/>
      <c r="L144" s="22"/>
      <c r="M144" s="22"/>
      <c r="N144" s="10"/>
      <c r="O144" s="10"/>
      <c r="P144" s="10"/>
      <c r="Q144" s="10"/>
      <c r="R144" s="10"/>
      <c r="S144" s="10"/>
      <c r="T144" s="10"/>
      <c r="U144" s="10"/>
    </row>
    <row r="145" spans="1:104" ht="15" customHeight="1" x14ac:dyDescent="0.2">
      <c r="B145" s="87"/>
      <c r="C145" s="218" t="str">
        <f>C142&amp;" - "&amp;C143</f>
        <v>2021:2 - 2021:3</v>
      </c>
      <c r="D145" s="218"/>
      <c r="E145" s="114">
        <f>E143/E142-1</f>
        <v>7.3252819286153681E-3</v>
      </c>
      <c r="F145" s="115"/>
      <c r="G145" s="114">
        <f>G143/G142-1</f>
        <v>8.9771776070857179E-3</v>
      </c>
      <c r="H145" s="115"/>
      <c r="I145" s="114">
        <f>I143/I142-1</f>
        <v>9.4019707160448718E-3</v>
      </c>
      <c r="J145" s="114"/>
      <c r="K145" s="114">
        <f>K143/K142-1</f>
        <v>8.9816342083142153E-3</v>
      </c>
      <c r="L145" s="22"/>
      <c r="M145" s="22"/>
      <c r="N145" s="10"/>
      <c r="O145" s="10"/>
      <c r="P145" s="10"/>
      <c r="Q145" s="10"/>
      <c r="R145" s="10"/>
      <c r="S145" s="10"/>
      <c r="T145" s="10"/>
      <c r="U145" s="10"/>
    </row>
    <row r="146" spans="1:104" ht="15" customHeight="1" x14ac:dyDescent="0.2">
      <c r="B146" s="87"/>
      <c r="C146" s="218" t="str">
        <f>C139&amp;" - "&amp;C143</f>
        <v>2020:3 - 2021:3</v>
      </c>
      <c r="D146" s="218"/>
      <c r="E146" s="125">
        <f>E143/E139-1</f>
        <v>5.5774892706179857E-2</v>
      </c>
      <c r="F146" s="113"/>
      <c r="G146" s="125">
        <f>G143/G139-1</f>
        <v>4.0650857638896198E-2</v>
      </c>
      <c r="H146" s="113"/>
      <c r="I146" s="125">
        <f>I143/I139-1</f>
        <v>7.5543642733883809E-2</v>
      </c>
      <c r="J146" s="125"/>
      <c r="K146" s="125">
        <f>K143/K139-1</f>
        <v>5.9343706580225586E-2</v>
      </c>
      <c r="L146" s="22"/>
      <c r="M146" s="22"/>
      <c r="N146" s="10"/>
      <c r="O146" s="10"/>
      <c r="P146" s="10"/>
      <c r="Q146" s="10"/>
      <c r="R146" s="10"/>
      <c r="S146" s="10"/>
      <c r="T146" s="10"/>
      <c r="U146" s="10"/>
    </row>
    <row r="147" spans="1:104" ht="4.5" customHeight="1" x14ac:dyDescent="0.2">
      <c r="B147" s="87"/>
      <c r="C147" s="91"/>
      <c r="D147" s="91"/>
      <c r="E147" s="92"/>
      <c r="F147" s="89"/>
      <c r="G147" s="92"/>
      <c r="H147" s="89"/>
      <c r="I147" s="92"/>
      <c r="J147" s="92"/>
      <c r="K147" s="92"/>
      <c r="L147" s="22"/>
      <c r="M147" s="91"/>
      <c r="N147" s="91"/>
      <c r="O147" s="92"/>
      <c r="P147" s="89"/>
      <c r="Q147" s="92"/>
      <c r="R147" s="89"/>
      <c r="S147" s="92"/>
      <c r="T147" s="92"/>
      <c r="U147" s="92"/>
      <c r="V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</row>
    <row r="148" spans="1:104" x14ac:dyDescent="0.2">
      <c r="B148" s="87"/>
      <c r="C148" s="219" t="str">
        <f>+M96</f>
        <v>Source: Transaction price indexes Fahrländer Partner.</v>
      </c>
      <c r="D148" s="219"/>
      <c r="E148" s="219"/>
      <c r="F148" s="219"/>
      <c r="G148" s="219"/>
      <c r="H148" s="219"/>
      <c r="I148" s="219"/>
      <c r="J148" s="219"/>
      <c r="K148" s="219"/>
      <c r="L148" s="22"/>
      <c r="M148" s="22"/>
      <c r="N148" s="186"/>
      <c r="O148" s="186"/>
      <c r="P148" s="186"/>
      <c r="Q148" s="186"/>
      <c r="R148" s="186"/>
      <c r="S148" s="186"/>
      <c r="T148" s="186"/>
      <c r="U148" s="186"/>
      <c r="V148" s="186"/>
    </row>
    <row r="149" spans="1:104" x14ac:dyDescent="0.2">
      <c r="C149" s="186"/>
      <c r="D149" s="186"/>
      <c r="E149" s="186"/>
      <c r="F149" s="186"/>
      <c r="G149" s="186"/>
      <c r="H149" s="186"/>
      <c r="I149" s="186"/>
      <c r="J149" s="186"/>
      <c r="K149" s="186"/>
      <c r="L149" s="10"/>
      <c r="M149" s="10"/>
      <c r="N149" s="10"/>
      <c r="O149" s="80"/>
      <c r="P149" s="10"/>
      <c r="Q149" s="10"/>
      <c r="R149" s="80"/>
      <c r="S149" s="80"/>
      <c r="T149" s="80"/>
      <c r="U149" s="80"/>
      <c r="V149" s="80"/>
    </row>
    <row r="150" spans="1:104" ht="30" customHeight="1" x14ac:dyDescent="0.2">
      <c r="C150" s="222"/>
      <c r="D150" s="222"/>
      <c r="E150" s="222"/>
      <c r="F150" s="222"/>
      <c r="G150" s="222"/>
      <c r="H150" s="222"/>
      <c r="I150" s="222"/>
      <c r="J150" s="222"/>
      <c r="K150" s="222"/>
      <c r="L150" s="10"/>
      <c r="M150" s="10"/>
      <c r="N150" s="10"/>
      <c r="O150" s="10"/>
      <c r="P150" s="10"/>
      <c r="Q150" s="10"/>
      <c r="R150" s="10"/>
      <c r="S150" s="10"/>
      <c r="T150" s="10"/>
      <c r="U150" s="10"/>
    </row>
    <row r="151" spans="1:104" ht="4.5" customHeight="1" x14ac:dyDescent="0.2"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</row>
    <row r="152" spans="1:104" ht="9.9499999999999993" customHeight="1" x14ac:dyDescent="0.2">
      <c r="B152" s="11"/>
      <c r="C152" s="209" t="s">
        <v>56</v>
      </c>
      <c r="D152" s="209"/>
      <c r="E152" s="209"/>
      <c r="F152" s="209" t="str">
        <f>te!A12</f>
        <v>Transaction price and building land indexes for private property</v>
      </c>
      <c r="G152" s="209"/>
      <c r="H152" s="209"/>
      <c r="I152" s="209"/>
      <c r="J152" s="209"/>
      <c r="K152" s="209"/>
      <c r="L152" s="10"/>
      <c r="M152" s="10"/>
      <c r="N152" s="10"/>
      <c r="O152" s="10"/>
      <c r="P152" s="10"/>
      <c r="Q152" s="10"/>
      <c r="R152" s="10"/>
      <c r="S152" s="10"/>
      <c r="T152" s="10"/>
      <c r="U152" s="148" t="str">
        <f>hi!$G$5</f>
        <v>3rd quarter 2021</v>
      </c>
    </row>
    <row r="153" spans="1:104" s="11" customFormat="1" ht="9.9499999999999993" customHeight="1" x14ac:dyDescent="0.2">
      <c r="A153" s="84"/>
      <c r="C153" s="209" t="s">
        <v>0</v>
      </c>
      <c r="D153" s="209"/>
      <c r="E153" s="209"/>
      <c r="W153" s="84"/>
      <c r="X153" s="13"/>
    </row>
    <row r="154" spans="1:104" s="10" customFormat="1" ht="8.1" customHeight="1" x14ac:dyDescent="0.2">
      <c r="A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s="10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24" x14ac:dyDescent="0.2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</row>
  </sheetData>
  <sheetProtection sheet="1" objects="1" scenarios="1"/>
  <mergeCells count="41">
    <mergeCell ref="C11:K11"/>
    <mergeCell ref="C13:K13"/>
    <mergeCell ref="M11:U11"/>
    <mergeCell ref="M13:U13"/>
    <mergeCell ref="C33:H33"/>
    <mergeCell ref="M33:R3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38:D38"/>
    <mergeCell ref="C41:K41"/>
    <mergeCell ref="C39:D39"/>
    <mergeCell ref="T45:U45"/>
    <mergeCell ref="C45:E45"/>
    <mergeCell ref="M42:U42"/>
    <mergeCell ref="C43:K43"/>
    <mergeCell ref="E36:I36"/>
    <mergeCell ref="O36:S36"/>
    <mergeCell ref="M38:N38"/>
    <mergeCell ref="M39:N39"/>
    <mergeCell ref="M41:U41"/>
    <mergeCell ref="C152:E152"/>
    <mergeCell ref="C153:E153"/>
    <mergeCell ref="C53:K53"/>
    <mergeCell ref="C54:K54"/>
    <mergeCell ref="E55:I55"/>
    <mergeCell ref="C145:D145"/>
    <mergeCell ref="C146:D146"/>
    <mergeCell ref="C148:K148"/>
    <mergeCell ref="D56:E56"/>
    <mergeCell ref="J56:K56"/>
    <mergeCell ref="F152:K152"/>
    <mergeCell ref="C150:K150"/>
  </mergeCells>
  <phoneticPr fontId="70" type="noConversion"/>
  <conditionalFormatting sqref="O58:O92 E144:K146">
    <cfRule type="expression" dxfId="851" priority="242" stopIfTrue="1">
      <formula>#N/A</formula>
    </cfRule>
  </conditionalFormatting>
  <conditionalFormatting sqref="O58:O92 E144:K146">
    <cfRule type="containsErrors" dxfId="850" priority="241">
      <formula>ISERROR(E58)</formula>
    </cfRule>
  </conditionalFormatting>
  <conditionalFormatting sqref="E144:K146">
    <cfRule type="expression" dxfId="849" priority="240" stopIfTrue="1">
      <formula>#N/A</formula>
    </cfRule>
  </conditionalFormatting>
  <conditionalFormatting sqref="E144:K146">
    <cfRule type="containsErrors" dxfId="848" priority="239">
      <formula>ISERROR(E144)</formula>
    </cfRule>
  </conditionalFormatting>
  <conditionalFormatting sqref="E57:E143">
    <cfRule type="expression" dxfId="847" priority="238" stopIfTrue="1">
      <formula>#N/A</formula>
    </cfRule>
  </conditionalFormatting>
  <conditionalFormatting sqref="E57:E143">
    <cfRule type="containsErrors" dxfId="846" priority="237">
      <formula>ISERROR(E57)</formula>
    </cfRule>
  </conditionalFormatting>
  <conditionalFormatting sqref="E57:E143">
    <cfRule type="expression" dxfId="845" priority="236" stopIfTrue="1">
      <formula>#N/A</formula>
    </cfRule>
  </conditionalFormatting>
  <conditionalFormatting sqref="E57:E143">
    <cfRule type="containsErrors" dxfId="844" priority="235">
      <formula>ISERROR(E57)</formula>
    </cfRule>
  </conditionalFormatting>
  <conditionalFormatting sqref="E116">
    <cfRule type="expression" dxfId="843" priority="218" stopIfTrue="1">
      <formula>#N/A</formula>
    </cfRule>
  </conditionalFormatting>
  <conditionalFormatting sqref="E116">
    <cfRule type="containsErrors" dxfId="842" priority="217">
      <formula>ISERROR(E116)</formula>
    </cfRule>
  </conditionalFormatting>
  <conditionalFormatting sqref="N177">
    <cfRule type="expression" priority="227">
      <formula>"istzahl($D$10)"</formula>
    </cfRule>
  </conditionalFormatting>
  <conditionalFormatting sqref="E115">
    <cfRule type="expression" dxfId="841" priority="226" stopIfTrue="1">
      <formula>#N/A</formula>
    </cfRule>
  </conditionalFormatting>
  <conditionalFormatting sqref="E115">
    <cfRule type="containsErrors" dxfId="840" priority="225">
      <formula>ISERROR(E115)</formula>
    </cfRule>
  </conditionalFormatting>
  <conditionalFormatting sqref="E115">
    <cfRule type="expression" dxfId="839" priority="224" stopIfTrue="1">
      <formula>#N/A</formula>
    </cfRule>
  </conditionalFormatting>
  <conditionalFormatting sqref="E115">
    <cfRule type="containsErrors" dxfId="838" priority="223">
      <formula>ISERROR(E115)</formula>
    </cfRule>
  </conditionalFormatting>
  <conditionalFormatting sqref="E118">
    <cfRule type="expression" dxfId="837" priority="210" stopIfTrue="1">
      <formula>#N/A</formula>
    </cfRule>
  </conditionalFormatting>
  <conditionalFormatting sqref="E118">
    <cfRule type="containsErrors" dxfId="836" priority="209">
      <formula>ISERROR(E118)</formula>
    </cfRule>
  </conditionalFormatting>
  <conditionalFormatting sqref="E118">
    <cfRule type="expression" dxfId="835" priority="208" stopIfTrue="1">
      <formula>#N/A</formula>
    </cfRule>
  </conditionalFormatting>
  <conditionalFormatting sqref="E118">
    <cfRule type="containsErrors" dxfId="834" priority="207">
      <formula>ISERROR(E118)</formula>
    </cfRule>
  </conditionalFormatting>
  <conditionalFormatting sqref="E116">
    <cfRule type="expression" dxfId="833" priority="216" stopIfTrue="1">
      <formula>#N/A</formula>
    </cfRule>
  </conditionalFormatting>
  <conditionalFormatting sqref="E116">
    <cfRule type="containsErrors" dxfId="832" priority="215">
      <formula>ISERROR(E116)</formula>
    </cfRule>
  </conditionalFormatting>
  <conditionalFormatting sqref="E117">
    <cfRule type="expression" dxfId="831" priority="214" stopIfTrue="1">
      <formula>#N/A</formula>
    </cfRule>
  </conditionalFormatting>
  <conditionalFormatting sqref="E117">
    <cfRule type="containsErrors" dxfId="830" priority="213">
      <formula>ISERROR(E117)</formula>
    </cfRule>
  </conditionalFormatting>
  <conditionalFormatting sqref="E117">
    <cfRule type="expression" dxfId="829" priority="212" stopIfTrue="1">
      <formula>#N/A</formula>
    </cfRule>
  </conditionalFormatting>
  <conditionalFormatting sqref="E117">
    <cfRule type="containsErrors" dxfId="828" priority="211">
      <formula>ISERROR(E117)</formula>
    </cfRule>
  </conditionalFormatting>
  <conditionalFormatting sqref="E119">
    <cfRule type="expression" dxfId="827" priority="206" stopIfTrue="1">
      <formula>#N/A</formula>
    </cfRule>
  </conditionalFormatting>
  <conditionalFormatting sqref="E119">
    <cfRule type="containsErrors" dxfId="826" priority="205">
      <formula>ISERROR(E119)</formula>
    </cfRule>
  </conditionalFormatting>
  <conditionalFormatting sqref="E119">
    <cfRule type="expression" dxfId="825" priority="204" stopIfTrue="1">
      <formula>#N/A</formula>
    </cfRule>
  </conditionalFormatting>
  <conditionalFormatting sqref="E119">
    <cfRule type="containsErrors" dxfId="824" priority="203">
      <formula>ISERROR(E119)</formula>
    </cfRule>
  </conditionalFormatting>
  <conditionalFormatting sqref="E122">
    <cfRule type="expression" dxfId="823" priority="190" stopIfTrue="1">
      <formula>#N/A</formula>
    </cfRule>
  </conditionalFormatting>
  <conditionalFormatting sqref="E122">
    <cfRule type="containsErrors" dxfId="822" priority="189">
      <formula>ISERROR(E122)</formula>
    </cfRule>
  </conditionalFormatting>
  <conditionalFormatting sqref="E122">
    <cfRule type="expression" dxfId="821" priority="188" stopIfTrue="1">
      <formula>#N/A</formula>
    </cfRule>
  </conditionalFormatting>
  <conditionalFormatting sqref="E122">
    <cfRule type="containsErrors" dxfId="820" priority="187">
      <formula>ISERROR(E122)</formula>
    </cfRule>
  </conditionalFormatting>
  <conditionalFormatting sqref="E120">
    <cfRule type="expression" dxfId="819" priority="198" stopIfTrue="1">
      <formula>#N/A</formula>
    </cfRule>
  </conditionalFormatting>
  <conditionalFormatting sqref="E120">
    <cfRule type="containsErrors" dxfId="818" priority="197">
      <formula>ISERROR(E120)</formula>
    </cfRule>
  </conditionalFormatting>
  <conditionalFormatting sqref="E120">
    <cfRule type="expression" dxfId="817" priority="196" stopIfTrue="1">
      <formula>#N/A</formula>
    </cfRule>
  </conditionalFormatting>
  <conditionalFormatting sqref="E120">
    <cfRule type="containsErrors" dxfId="816" priority="195">
      <formula>ISERROR(E120)</formula>
    </cfRule>
  </conditionalFormatting>
  <conditionalFormatting sqref="E121">
    <cfRule type="expression" dxfId="815" priority="194" stopIfTrue="1">
      <formula>#N/A</formula>
    </cfRule>
  </conditionalFormatting>
  <conditionalFormatting sqref="E121">
    <cfRule type="containsErrors" dxfId="814" priority="193">
      <formula>ISERROR(E121)</formula>
    </cfRule>
  </conditionalFormatting>
  <conditionalFormatting sqref="E121">
    <cfRule type="expression" dxfId="813" priority="192" stopIfTrue="1">
      <formula>#N/A</formula>
    </cfRule>
  </conditionalFormatting>
  <conditionalFormatting sqref="E121">
    <cfRule type="containsErrors" dxfId="812" priority="191">
      <formula>ISERROR(E121)</formula>
    </cfRule>
  </conditionalFormatting>
  <conditionalFormatting sqref="E123">
    <cfRule type="expression" dxfId="811" priority="186" stopIfTrue="1">
      <formula>#N/A</formula>
    </cfRule>
  </conditionalFormatting>
  <conditionalFormatting sqref="E123">
    <cfRule type="containsErrors" dxfId="810" priority="185">
      <formula>ISERROR(E123)</formula>
    </cfRule>
  </conditionalFormatting>
  <conditionalFormatting sqref="E123">
    <cfRule type="expression" dxfId="809" priority="184" stopIfTrue="1">
      <formula>#N/A</formula>
    </cfRule>
  </conditionalFormatting>
  <conditionalFormatting sqref="E123">
    <cfRule type="containsErrors" dxfId="808" priority="183">
      <formula>ISERROR(E123)</formula>
    </cfRule>
  </conditionalFormatting>
  <conditionalFormatting sqref="E126">
    <cfRule type="expression" dxfId="807" priority="170" stopIfTrue="1">
      <formula>#N/A</formula>
    </cfRule>
  </conditionalFormatting>
  <conditionalFormatting sqref="E126">
    <cfRule type="containsErrors" dxfId="806" priority="169">
      <formula>ISERROR(E126)</formula>
    </cfRule>
  </conditionalFormatting>
  <conditionalFormatting sqref="E126">
    <cfRule type="expression" dxfId="805" priority="168" stopIfTrue="1">
      <formula>#N/A</formula>
    </cfRule>
  </conditionalFormatting>
  <conditionalFormatting sqref="E126">
    <cfRule type="containsErrors" dxfId="804" priority="167">
      <formula>ISERROR(E126)</formula>
    </cfRule>
  </conditionalFormatting>
  <conditionalFormatting sqref="E124">
    <cfRule type="expression" dxfId="803" priority="178" stopIfTrue="1">
      <formula>#N/A</formula>
    </cfRule>
  </conditionalFormatting>
  <conditionalFormatting sqref="E124">
    <cfRule type="containsErrors" dxfId="802" priority="177">
      <formula>ISERROR(E124)</formula>
    </cfRule>
  </conditionalFormatting>
  <conditionalFormatting sqref="E124">
    <cfRule type="expression" dxfId="801" priority="176" stopIfTrue="1">
      <formula>#N/A</formula>
    </cfRule>
  </conditionalFormatting>
  <conditionalFormatting sqref="E124">
    <cfRule type="containsErrors" dxfId="800" priority="175">
      <formula>ISERROR(E124)</formula>
    </cfRule>
  </conditionalFormatting>
  <conditionalFormatting sqref="E125">
    <cfRule type="expression" dxfId="799" priority="174" stopIfTrue="1">
      <formula>#N/A</formula>
    </cfRule>
  </conditionalFormatting>
  <conditionalFormatting sqref="E125">
    <cfRule type="containsErrors" dxfId="798" priority="173">
      <formula>ISERROR(E125)</formula>
    </cfRule>
  </conditionalFormatting>
  <conditionalFormatting sqref="E125">
    <cfRule type="expression" dxfId="797" priority="172" stopIfTrue="1">
      <formula>#N/A</formula>
    </cfRule>
  </conditionalFormatting>
  <conditionalFormatting sqref="E125">
    <cfRule type="containsErrors" dxfId="796" priority="171">
      <formula>ISERROR(E125)</formula>
    </cfRule>
  </conditionalFormatting>
  <conditionalFormatting sqref="E127">
    <cfRule type="expression" dxfId="795" priority="166" stopIfTrue="1">
      <formula>#N/A</formula>
    </cfRule>
  </conditionalFormatting>
  <conditionalFormatting sqref="E127">
    <cfRule type="containsErrors" dxfId="794" priority="165">
      <formula>ISERROR(E127)</formula>
    </cfRule>
  </conditionalFormatting>
  <conditionalFormatting sqref="E127">
    <cfRule type="expression" dxfId="793" priority="164" stopIfTrue="1">
      <formula>#N/A</formula>
    </cfRule>
  </conditionalFormatting>
  <conditionalFormatting sqref="E127">
    <cfRule type="containsErrors" dxfId="792" priority="163">
      <formula>ISERROR(E127)</formula>
    </cfRule>
  </conditionalFormatting>
  <conditionalFormatting sqref="E130">
    <cfRule type="expression" dxfId="791" priority="150" stopIfTrue="1">
      <formula>#N/A</formula>
    </cfRule>
  </conditionalFormatting>
  <conditionalFormatting sqref="E130">
    <cfRule type="containsErrors" dxfId="790" priority="149">
      <formula>ISERROR(E130)</formula>
    </cfRule>
  </conditionalFormatting>
  <conditionalFormatting sqref="E130">
    <cfRule type="expression" dxfId="789" priority="148" stopIfTrue="1">
      <formula>#N/A</formula>
    </cfRule>
  </conditionalFormatting>
  <conditionalFormatting sqref="E130">
    <cfRule type="containsErrors" dxfId="788" priority="147">
      <formula>ISERROR(E130)</formula>
    </cfRule>
  </conditionalFormatting>
  <conditionalFormatting sqref="E128">
    <cfRule type="expression" dxfId="787" priority="158" stopIfTrue="1">
      <formula>#N/A</formula>
    </cfRule>
  </conditionalFormatting>
  <conditionalFormatting sqref="E128">
    <cfRule type="containsErrors" dxfId="786" priority="157">
      <formula>ISERROR(E128)</formula>
    </cfRule>
  </conditionalFormatting>
  <conditionalFormatting sqref="E128">
    <cfRule type="expression" dxfId="785" priority="156" stopIfTrue="1">
      <formula>#N/A</formula>
    </cfRule>
  </conditionalFormatting>
  <conditionalFormatting sqref="E128">
    <cfRule type="containsErrors" dxfId="784" priority="155">
      <formula>ISERROR(E128)</formula>
    </cfRule>
  </conditionalFormatting>
  <conditionalFormatting sqref="E129">
    <cfRule type="expression" dxfId="783" priority="154" stopIfTrue="1">
      <formula>#N/A</formula>
    </cfRule>
  </conditionalFormatting>
  <conditionalFormatting sqref="E129">
    <cfRule type="containsErrors" dxfId="782" priority="153">
      <formula>ISERROR(E129)</formula>
    </cfRule>
  </conditionalFormatting>
  <conditionalFormatting sqref="E129">
    <cfRule type="expression" dxfId="781" priority="152" stopIfTrue="1">
      <formula>#N/A</formula>
    </cfRule>
  </conditionalFormatting>
  <conditionalFormatting sqref="E129">
    <cfRule type="containsErrors" dxfId="780" priority="151">
      <formula>ISERROR(E129)</formula>
    </cfRule>
  </conditionalFormatting>
  <conditionalFormatting sqref="E131">
    <cfRule type="expression" dxfId="779" priority="146" stopIfTrue="1">
      <formula>#N/A</formula>
    </cfRule>
  </conditionalFormatting>
  <conditionalFormatting sqref="E131">
    <cfRule type="containsErrors" dxfId="778" priority="145">
      <formula>ISERROR(E131)</formula>
    </cfRule>
  </conditionalFormatting>
  <conditionalFormatting sqref="E131">
    <cfRule type="expression" dxfId="777" priority="144" stopIfTrue="1">
      <formula>#N/A</formula>
    </cfRule>
  </conditionalFormatting>
  <conditionalFormatting sqref="E131">
    <cfRule type="containsErrors" dxfId="776" priority="143">
      <formula>ISERROR(E131)</formula>
    </cfRule>
  </conditionalFormatting>
  <conditionalFormatting sqref="E134:E143">
    <cfRule type="expression" dxfId="775" priority="130" stopIfTrue="1">
      <formula>#N/A</formula>
    </cfRule>
  </conditionalFormatting>
  <conditionalFormatting sqref="E134:E143">
    <cfRule type="containsErrors" dxfId="774" priority="129">
      <formula>ISERROR(E134)</formula>
    </cfRule>
  </conditionalFormatting>
  <conditionalFormatting sqref="E134:E143">
    <cfRule type="expression" dxfId="773" priority="128" stopIfTrue="1">
      <formula>#N/A</formula>
    </cfRule>
  </conditionalFormatting>
  <conditionalFormatting sqref="E134:E143">
    <cfRule type="containsErrors" dxfId="772" priority="127">
      <formula>ISERROR(E134)</formula>
    </cfRule>
  </conditionalFormatting>
  <conditionalFormatting sqref="E132">
    <cfRule type="expression" dxfId="771" priority="138" stopIfTrue="1">
      <formula>#N/A</formula>
    </cfRule>
  </conditionalFormatting>
  <conditionalFormatting sqref="E132">
    <cfRule type="containsErrors" dxfId="770" priority="137">
      <formula>ISERROR(E132)</formula>
    </cfRule>
  </conditionalFormatting>
  <conditionalFormatting sqref="E132">
    <cfRule type="expression" dxfId="769" priority="136" stopIfTrue="1">
      <formula>#N/A</formula>
    </cfRule>
  </conditionalFormatting>
  <conditionalFormatting sqref="E132">
    <cfRule type="containsErrors" dxfId="768" priority="135">
      <formula>ISERROR(E132)</formula>
    </cfRule>
  </conditionalFormatting>
  <conditionalFormatting sqref="E133">
    <cfRule type="expression" dxfId="767" priority="134" stopIfTrue="1">
      <formula>#N/A</formula>
    </cfRule>
  </conditionalFormatting>
  <conditionalFormatting sqref="E133">
    <cfRule type="containsErrors" dxfId="766" priority="133">
      <formula>ISERROR(E133)</formula>
    </cfRule>
  </conditionalFormatting>
  <conditionalFormatting sqref="E133">
    <cfRule type="expression" dxfId="765" priority="132" stopIfTrue="1">
      <formula>#N/A</formula>
    </cfRule>
  </conditionalFormatting>
  <conditionalFormatting sqref="E133">
    <cfRule type="containsErrors" dxfId="764" priority="131">
      <formula>ISERROR(E133)</formula>
    </cfRule>
  </conditionalFormatting>
  <conditionalFormatting sqref="E37:K40 E36 J36:K36">
    <cfRule type="expression" dxfId="763" priority="126" stopIfTrue="1">
      <formula>#N/A</formula>
    </cfRule>
  </conditionalFormatting>
  <conditionalFormatting sqref="E37:K40 E36 J36:K36">
    <cfRule type="containsErrors" dxfId="762" priority="125">
      <formula>ISERROR(E36)</formula>
    </cfRule>
  </conditionalFormatting>
  <conditionalFormatting sqref="E37:K40 E36 J36:K36">
    <cfRule type="expression" dxfId="761" priority="124" stopIfTrue="1">
      <formula>#N/A</formula>
    </cfRule>
  </conditionalFormatting>
  <conditionalFormatting sqref="E37:K40 E36 J36:K36">
    <cfRule type="containsErrors" dxfId="760" priority="123">
      <formula>ISERROR(E36)</formula>
    </cfRule>
  </conditionalFormatting>
  <conditionalFormatting sqref="O40:U40">
    <cfRule type="expression" dxfId="759" priority="122" stopIfTrue="1">
      <formula>#N/A</formula>
    </cfRule>
  </conditionalFormatting>
  <conditionalFormatting sqref="O40:U40">
    <cfRule type="containsErrors" dxfId="758" priority="121">
      <formula>ISERROR(O40)</formula>
    </cfRule>
  </conditionalFormatting>
  <conditionalFormatting sqref="O40:U40">
    <cfRule type="expression" dxfId="757" priority="120" stopIfTrue="1">
      <formula>#N/A</formula>
    </cfRule>
  </conditionalFormatting>
  <conditionalFormatting sqref="O40:U40">
    <cfRule type="containsErrors" dxfId="756" priority="119">
      <formula>ISERROR(O40)</formula>
    </cfRule>
  </conditionalFormatting>
  <conditionalFormatting sqref="O38:U39">
    <cfRule type="expression" dxfId="755" priority="118" stopIfTrue="1">
      <formula>#N/A</formula>
    </cfRule>
  </conditionalFormatting>
  <conditionalFormatting sqref="O38:U39">
    <cfRule type="containsErrors" dxfId="754" priority="117">
      <formula>ISERROR(O38)</formula>
    </cfRule>
  </conditionalFormatting>
  <conditionalFormatting sqref="O38:U39">
    <cfRule type="expression" dxfId="753" priority="116" stopIfTrue="1">
      <formula>#N/A</formula>
    </cfRule>
  </conditionalFormatting>
  <conditionalFormatting sqref="O38:U39">
    <cfRule type="containsErrors" dxfId="752" priority="115">
      <formula>ISERROR(O38)</formula>
    </cfRule>
  </conditionalFormatting>
  <conditionalFormatting sqref="O57">
    <cfRule type="expression" dxfId="751" priority="106" stopIfTrue="1">
      <formula>#N/A</formula>
    </cfRule>
  </conditionalFormatting>
  <conditionalFormatting sqref="O57">
    <cfRule type="containsErrors" dxfId="750" priority="105">
      <formula>ISERROR(O57)</formula>
    </cfRule>
  </conditionalFormatting>
  <conditionalFormatting sqref="O57">
    <cfRule type="expression" dxfId="749" priority="104" stopIfTrue="1">
      <formula>#N/A</formula>
    </cfRule>
  </conditionalFormatting>
  <conditionalFormatting sqref="O57">
    <cfRule type="containsErrors" dxfId="748" priority="103">
      <formula>ISERROR(O57)</formula>
    </cfRule>
  </conditionalFormatting>
  <conditionalFormatting sqref="O93">
    <cfRule type="expression" dxfId="747" priority="102" stopIfTrue="1">
      <formula>#N/A</formula>
    </cfRule>
  </conditionalFormatting>
  <conditionalFormatting sqref="O93">
    <cfRule type="containsErrors" dxfId="746" priority="101">
      <formula>ISERROR(O93)</formula>
    </cfRule>
  </conditionalFormatting>
  <conditionalFormatting sqref="O93">
    <cfRule type="expression" dxfId="745" priority="100" stopIfTrue="1">
      <formula>#N/A</formula>
    </cfRule>
  </conditionalFormatting>
  <conditionalFormatting sqref="O93">
    <cfRule type="containsErrors" dxfId="744" priority="99">
      <formula>ISERROR(O93)</formula>
    </cfRule>
  </conditionalFormatting>
  <conditionalFormatting sqref="C145:D145">
    <cfRule type="containsErrors" dxfId="743" priority="90">
      <formula>ISERROR(C145)</formula>
    </cfRule>
  </conditionalFormatting>
  <conditionalFormatting sqref="C146:D146">
    <cfRule type="containsErrors" dxfId="742" priority="89">
      <formula>ISERROR(C146)</formula>
    </cfRule>
  </conditionalFormatting>
  <conditionalFormatting sqref="M94:N94">
    <cfRule type="containsErrors" dxfId="741" priority="88">
      <formula>ISERROR(M94)</formula>
    </cfRule>
  </conditionalFormatting>
  <conditionalFormatting sqref="M95:N95">
    <cfRule type="containsErrors" dxfId="740" priority="87">
      <formula>ISERROR(M95)</formula>
    </cfRule>
  </conditionalFormatting>
  <conditionalFormatting sqref="O94">
    <cfRule type="expression" dxfId="739" priority="86" stopIfTrue="1">
      <formula>#N/A</formula>
    </cfRule>
  </conditionalFormatting>
  <conditionalFormatting sqref="O94">
    <cfRule type="containsErrors" dxfId="738" priority="85">
      <formula>ISERROR(O94)</formula>
    </cfRule>
  </conditionalFormatting>
  <conditionalFormatting sqref="O94">
    <cfRule type="containsErrors" dxfId="737" priority="84">
      <formula>ISERROR(O94)</formula>
    </cfRule>
  </conditionalFormatting>
  <conditionalFormatting sqref="O95">
    <cfRule type="expression" dxfId="736" priority="83" stopIfTrue="1">
      <formula>#N/A</formula>
    </cfRule>
  </conditionalFormatting>
  <conditionalFormatting sqref="O95">
    <cfRule type="containsErrors" dxfId="735" priority="82">
      <formula>ISERROR(O95)</formula>
    </cfRule>
  </conditionalFormatting>
  <conditionalFormatting sqref="O95">
    <cfRule type="containsErrors" dxfId="734" priority="81">
      <formula>ISERROR(O95)</formula>
    </cfRule>
  </conditionalFormatting>
  <conditionalFormatting sqref="O147:U147">
    <cfRule type="containsErrors" dxfId="733" priority="55">
      <formula>ISERROR(O147)</formula>
    </cfRule>
  </conditionalFormatting>
  <conditionalFormatting sqref="E147:K147">
    <cfRule type="expression" dxfId="732" priority="62" stopIfTrue="1">
      <formula>#N/A</formula>
    </cfRule>
  </conditionalFormatting>
  <conditionalFormatting sqref="E147:K147">
    <cfRule type="containsErrors" dxfId="731" priority="61">
      <formula>ISERROR(E147)</formula>
    </cfRule>
  </conditionalFormatting>
  <conditionalFormatting sqref="E147:K147">
    <cfRule type="expression" dxfId="730" priority="60" stopIfTrue="1">
      <formula>#N/A</formula>
    </cfRule>
  </conditionalFormatting>
  <conditionalFormatting sqref="E147:K147">
    <cfRule type="containsErrors" dxfId="729" priority="59">
      <formula>ISERROR(E147)</formula>
    </cfRule>
  </conditionalFormatting>
  <conditionalFormatting sqref="O147:U147">
    <cfRule type="expression" dxfId="728" priority="58" stopIfTrue="1">
      <formula>#N/A</formula>
    </cfRule>
  </conditionalFormatting>
  <conditionalFormatting sqref="O147:U147">
    <cfRule type="containsErrors" dxfId="727" priority="57">
      <formula>ISERROR(O147)</formula>
    </cfRule>
  </conditionalFormatting>
  <conditionalFormatting sqref="O147:U147">
    <cfRule type="expression" dxfId="726" priority="56" stopIfTrue="1">
      <formula>#N/A</formula>
    </cfRule>
  </conditionalFormatting>
  <conditionalFormatting sqref="Q94">
    <cfRule type="expression" dxfId="725" priority="18" stopIfTrue="1">
      <formula>#N/A</formula>
    </cfRule>
  </conditionalFormatting>
  <conditionalFormatting sqref="Q94">
    <cfRule type="containsErrors" dxfId="724" priority="17">
      <formula>ISERROR(Q94)</formula>
    </cfRule>
  </conditionalFormatting>
  <conditionalFormatting sqref="Q94">
    <cfRule type="containsErrors" dxfId="723" priority="16">
      <formula>ISERROR(Q94)</formula>
    </cfRule>
  </conditionalFormatting>
  <conditionalFormatting sqref="Q95">
    <cfRule type="expression" dxfId="722" priority="15" stopIfTrue="1">
      <formula>#N/A</formula>
    </cfRule>
  </conditionalFormatting>
  <conditionalFormatting sqref="Q95">
    <cfRule type="containsErrors" dxfId="721" priority="14">
      <formula>ISERROR(Q95)</formula>
    </cfRule>
  </conditionalFormatting>
  <conditionalFormatting sqref="Q95">
    <cfRule type="containsErrors" dxfId="720" priority="13">
      <formula>ISERROR(Q95)</formula>
    </cfRule>
  </conditionalFormatting>
  <conditionalFormatting sqref="S94">
    <cfRule type="expression" dxfId="719" priority="12" stopIfTrue="1">
      <formula>#N/A</formula>
    </cfRule>
  </conditionalFormatting>
  <conditionalFormatting sqref="S94">
    <cfRule type="containsErrors" dxfId="718" priority="11">
      <formula>ISERROR(S94)</formula>
    </cfRule>
  </conditionalFormatting>
  <conditionalFormatting sqref="S94">
    <cfRule type="containsErrors" dxfId="717" priority="10">
      <formula>ISERROR(S94)</formula>
    </cfRule>
  </conditionalFormatting>
  <conditionalFormatting sqref="S95">
    <cfRule type="expression" dxfId="716" priority="9" stopIfTrue="1">
      <formula>#N/A</formula>
    </cfRule>
  </conditionalFormatting>
  <conditionalFormatting sqref="S95">
    <cfRule type="containsErrors" dxfId="715" priority="8">
      <formula>ISERROR(S95)</formula>
    </cfRule>
  </conditionalFormatting>
  <conditionalFormatting sqref="S95">
    <cfRule type="containsErrors" dxfId="714" priority="7">
      <formula>ISERROR(S95)</formula>
    </cfRule>
  </conditionalFormatting>
  <conditionalFormatting sqref="U94">
    <cfRule type="expression" dxfId="713" priority="6" stopIfTrue="1">
      <formula>#N/A</formula>
    </cfRule>
  </conditionalFormatting>
  <conditionalFormatting sqref="U94">
    <cfRule type="containsErrors" dxfId="712" priority="5">
      <formula>ISERROR(U94)</formula>
    </cfRule>
  </conditionalFormatting>
  <conditionalFormatting sqref="U94">
    <cfRule type="containsErrors" dxfId="711" priority="4">
      <formula>ISERROR(U94)</formula>
    </cfRule>
  </conditionalFormatting>
  <conditionalFormatting sqref="U95">
    <cfRule type="expression" dxfId="710" priority="3" stopIfTrue="1">
      <formula>#N/A</formula>
    </cfRule>
  </conditionalFormatting>
  <conditionalFormatting sqref="U95">
    <cfRule type="containsErrors" dxfId="709" priority="2">
      <formula>ISERROR(U95)</formula>
    </cfRule>
  </conditionalFormatting>
  <conditionalFormatting sqref="U95">
    <cfRule type="containsErrors" dxfId="708" priority="1">
      <formula>ISERROR(U95)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4:K144 C57:D57 H57 D140 F57 J57 J58:J114 F58:F114 H58:H114 C58:D104 C150:K150 F145 F146 H145 H146 J145 J146 C106:D114 D105 F151:K151 E52 E57:E134 O38:O39 O57:O89" evalError="1"/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8" t="str">
        <f>te!A12</f>
        <v>Transaction price and building land indexes for private property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8" t="str">
        <f>hi!$G$5</f>
        <v>3rd quarter 2021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7"/>
      <c r="B12" s="48"/>
      <c r="C12" s="164" t="str">
        <f>te!A101</f>
        <v>FPRE regions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7"/>
      <c r="B13" s="48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7"/>
      <c r="B14" s="48"/>
      <c r="C14" s="233" t="str">
        <f>CONCATENATE(hi!A65,": ",hi!B65)</f>
        <v>1: Region of Lake Geneva</v>
      </c>
      <c r="D14" s="233"/>
      <c r="E14" s="233"/>
      <c r="F14" s="233"/>
      <c r="G14" s="233"/>
      <c r="H14" s="233"/>
      <c r="I14" s="233"/>
      <c r="J14" s="233" t="str">
        <f>CONCATENATE(hi!A66,": ",hi!B66)</f>
        <v>2: Region of Jura</v>
      </c>
      <c r="K14" s="233"/>
      <c r="L14" s="233"/>
      <c r="M14" s="233"/>
      <c r="N14" s="233"/>
      <c r="O14" s="233"/>
      <c r="P14" s="156"/>
      <c r="Q14" s="233" t="str">
        <f>CONCATENATE(hi!A67,": ",hi!B67)</f>
        <v>3: Region of Espace Mittelland</v>
      </c>
      <c r="R14" s="233"/>
      <c r="S14" s="233"/>
      <c r="T14" s="233"/>
      <c r="U14" s="233"/>
      <c r="V14" s="233"/>
      <c r="W14" s="233"/>
      <c r="X14" s="233" t="str">
        <f>CONCATENATE(hi!A68,": ",hi!B68)</f>
        <v>4: Region of Basel</v>
      </c>
      <c r="Y14" s="233"/>
      <c r="Z14" s="233"/>
      <c r="AA14" s="233"/>
      <c r="AB14" s="233"/>
      <c r="AC14" s="233"/>
    </row>
    <row r="15" spans="1:103" x14ac:dyDescent="0.2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">
      <c r="A27" s="47"/>
      <c r="B27" s="48"/>
      <c r="C27" s="233" t="str">
        <f>CONCATENATE(hi!A69,": ",hi!B69)</f>
        <v>5: Region of Zurich</v>
      </c>
      <c r="D27" s="233"/>
      <c r="E27" s="233"/>
      <c r="F27" s="233"/>
      <c r="G27" s="233"/>
      <c r="H27" s="233"/>
      <c r="I27" s="233"/>
      <c r="J27" s="233" t="str">
        <f>CONCATENATE(hi!A70,": ",hi!B70)</f>
        <v>6: Region of Eastern Switzerland</v>
      </c>
      <c r="K27" s="233"/>
      <c r="L27" s="233"/>
      <c r="M27" s="233"/>
      <c r="N27" s="233"/>
      <c r="O27" s="233"/>
      <c r="P27" s="156"/>
      <c r="Q27" s="233" t="str">
        <f>CONCATENATE(hi!A71,": ",hi!B71)</f>
        <v>7: Region of the Alps</v>
      </c>
      <c r="R27" s="233"/>
      <c r="S27" s="233"/>
      <c r="T27" s="233"/>
      <c r="U27" s="233"/>
      <c r="V27" s="233"/>
      <c r="W27" s="233"/>
      <c r="X27" s="233" t="str">
        <f>CONCATENATE(hi!A72,": ",hi!B72)</f>
        <v>8: Region of Southern Switzerland</v>
      </c>
      <c r="Y27" s="233"/>
      <c r="Z27" s="233"/>
      <c r="AA27" s="233"/>
      <c r="AB27" s="233"/>
      <c r="AC27" s="233"/>
    </row>
    <row r="28" spans="1:30" x14ac:dyDescent="0.2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3"/>
      <c r="Q40" s="233"/>
      <c r="R40" s="233"/>
      <c r="S40" s="233"/>
      <c r="T40" s="233"/>
      <c r="U40" s="233"/>
      <c r="V40" s="233"/>
      <c r="W40" s="233"/>
      <c r="X40" s="234"/>
      <c r="Y40" s="10"/>
      <c r="Z40" s="10"/>
      <c r="AA40" s="10"/>
      <c r="AB40" s="10"/>
      <c r="AC40" s="10"/>
    </row>
    <row r="41" spans="1:104" x14ac:dyDescent="0.2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499999999999993" customHeight="1" x14ac:dyDescent="0.2">
      <c r="A46" s="13"/>
      <c r="B46" s="85"/>
      <c r="C46" s="209" t="s">
        <v>56</v>
      </c>
      <c r="D46" s="209"/>
      <c r="E46" s="209"/>
      <c r="F46" s="146"/>
      <c r="G46" s="146"/>
      <c r="H46" s="142" t="str">
        <f>te!A12</f>
        <v>Transaction price and building land indexes for private property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3rd quarter 2021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85"/>
      <c r="C47" s="209" t="s">
        <v>0</v>
      </c>
      <c r="D47" s="209"/>
      <c r="E47" s="209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">
      <c r="A118" s="47"/>
      <c r="B118" s="47"/>
    </row>
    <row r="119" spans="1:30" x14ac:dyDescent="0.2">
      <c r="A119" s="47"/>
      <c r="B119" s="47"/>
    </row>
    <row r="120" spans="1:30" x14ac:dyDescent="0.2">
      <c r="A120" s="47"/>
      <c r="B120" s="47"/>
    </row>
    <row r="121" spans="1:30" x14ac:dyDescent="0.2">
      <c r="A121" s="47"/>
      <c r="B121" s="47"/>
    </row>
    <row r="122" spans="1:30" x14ac:dyDescent="0.2">
      <c r="A122" s="47"/>
      <c r="B122" s="47"/>
    </row>
    <row r="123" spans="1:30" x14ac:dyDescent="0.2">
      <c r="A123" s="47"/>
      <c r="B123" s="47"/>
    </row>
    <row r="124" spans="1:30" x14ac:dyDescent="0.2">
      <c r="A124" s="47"/>
      <c r="B124" s="47"/>
    </row>
    <row r="125" spans="1:30" x14ac:dyDescent="0.2">
      <c r="A125" s="47"/>
      <c r="B125" s="47"/>
    </row>
    <row r="126" spans="1:30" x14ac:dyDescent="0.2">
      <c r="A126" s="47"/>
      <c r="B126" s="47"/>
    </row>
    <row r="127" spans="1:30" x14ac:dyDescent="0.2">
      <c r="A127" s="47"/>
      <c r="B127" s="47"/>
    </row>
    <row r="128" spans="1:30" x14ac:dyDescent="0.2">
      <c r="A128" s="47"/>
      <c r="B128" s="47"/>
    </row>
    <row r="129" spans="1:31" x14ac:dyDescent="0.2">
      <c r="A129" s="47"/>
      <c r="B129" s="47"/>
    </row>
    <row r="130" spans="1:31" x14ac:dyDescent="0.2">
      <c r="A130" s="47"/>
      <c r="B130" s="47"/>
    </row>
    <row r="131" spans="1:31" x14ac:dyDescent="0.2">
      <c r="A131" s="47"/>
      <c r="B131" s="47"/>
    </row>
    <row r="132" spans="1:31" x14ac:dyDescent="0.2">
      <c r="A132" s="47"/>
      <c r="B132" s="47"/>
    </row>
    <row r="133" spans="1:31" x14ac:dyDescent="0.2">
      <c r="A133" s="47"/>
      <c r="B133" s="47"/>
    </row>
    <row r="134" spans="1:31" x14ac:dyDescent="0.2">
      <c r="A134" s="47"/>
      <c r="B134" s="47"/>
    </row>
    <row r="135" spans="1:31" x14ac:dyDescent="0.2">
      <c r="A135" s="47"/>
      <c r="B135" s="47"/>
    </row>
    <row r="136" spans="1:31" x14ac:dyDescent="0.2">
      <c r="A136" s="47"/>
      <c r="B136" s="47"/>
    </row>
    <row r="137" spans="1:31" x14ac:dyDescent="0.2">
      <c r="A137" s="47"/>
      <c r="B137" s="47"/>
    </row>
    <row r="138" spans="1:31" x14ac:dyDescent="0.2">
      <c r="A138" s="47"/>
      <c r="B138" s="47"/>
    </row>
    <row r="139" spans="1:31" x14ac:dyDescent="0.2">
      <c r="A139" s="47"/>
      <c r="B139" s="47"/>
    </row>
    <row r="140" spans="1:31" x14ac:dyDescent="0.2">
      <c r="A140" s="47"/>
      <c r="B140" s="47"/>
    </row>
    <row r="141" spans="1:31" x14ac:dyDescent="0.2">
      <c r="A141" s="47"/>
      <c r="B141" s="47"/>
    </row>
    <row r="142" spans="1:31" x14ac:dyDescent="0.2">
      <c r="A142" s="47"/>
      <c r="B142" s="47"/>
    </row>
    <row r="143" spans="1:31" ht="15" x14ac:dyDescent="0.2">
      <c r="A143" s="47"/>
      <c r="B143" s="47"/>
      <c r="AE143" s="84"/>
    </row>
    <row r="144" spans="1:31" x14ac:dyDescent="0.2">
      <c r="A144" s="47"/>
      <c r="B144" s="47"/>
    </row>
    <row r="145" spans="1:2" x14ac:dyDescent="0.2">
      <c r="A145" s="47"/>
      <c r="B145" s="47"/>
    </row>
    <row r="146" spans="1:2" x14ac:dyDescent="0.2">
      <c r="A146" s="47"/>
      <c r="B146" s="47"/>
    </row>
    <row r="147" spans="1:2" x14ac:dyDescent="0.2">
      <c r="A147" s="47"/>
      <c r="B147" s="47"/>
    </row>
    <row r="148" spans="1:2" x14ac:dyDescent="0.2">
      <c r="A148" s="47"/>
      <c r="B148" s="47"/>
    </row>
    <row r="149" spans="1:2" x14ac:dyDescent="0.2">
      <c r="A149" s="47"/>
      <c r="B149" s="47"/>
    </row>
    <row r="150" spans="1:2" x14ac:dyDescent="0.2">
      <c r="A150" s="47"/>
      <c r="B150" s="47"/>
    </row>
    <row r="151" spans="1:2" x14ac:dyDescent="0.2">
      <c r="A151" s="47"/>
      <c r="B151" s="47"/>
    </row>
    <row r="152" spans="1:2" x14ac:dyDescent="0.2">
      <c r="A152" s="47"/>
      <c r="B152" s="47"/>
    </row>
    <row r="153" spans="1:2" x14ac:dyDescent="0.2">
      <c r="A153" s="47"/>
      <c r="B153" s="47"/>
    </row>
    <row r="154" spans="1:2" x14ac:dyDescent="0.2">
      <c r="A154" s="47"/>
      <c r="B154" s="47"/>
    </row>
    <row r="155" spans="1:2" x14ac:dyDescent="0.2">
      <c r="A155" s="47"/>
      <c r="B155" s="47"/>
    </row>
    <row r="156" spans="1:2" x14ac:dyDescent="0.2">
      <c r="A156" s="47"/>
      <c r="B156" s="47"/>
    </row>
    <row r="157" spans="1:2" x14ac:dyDescent="0.2">
      <c r="A157" s="47"/>
      <c r="B157" s="47"/>
    </row>
    <row r="158" spans="1:2" x14ac:dyDescent="0.2">
      <c r="A158" s="47"/>
      <c r="B158" s="47"/>
    </row>
    <row r="159" spans="1:2" x14ac:dyDescent="0.2">
      <c r="A159" s="47"/>
      <c r="B159" s="47"/>
    </row>
    <row r="160" spans="1:2" x14ac:dyDescent="0.2">
      <c r="A160" s="47"/>
      <c r="B160" s="47"/>
    </row>
    <row r="161" spans="1:2" x14ac:dyDescent="0.2">
      <c r="A161" s="47"/>
      <c r="B161" s="47"/>
    </row>
    <row r="162" spans="1:2" x14ac:dyDescent="0.2">
      <c r="A162" s="47"/>
      <c r="B162" s="47"/>
    </row>
    <row r="163" spans="1:2" x14ac:dyDescent="0.2">
      <c r="A163" s="47"/>
      <c r="B163" s="47"/>
    </row>
    <row r="164" spans="1:2" x14ac:dyDescent="0.2">
      <c r="A164" s="47"/>
      <c r="B164" s="47"/>
    </row>
    <row r="165" spans="1:2" x14ac:dyDescent="0.2">
      <c r="A165" s="47"/>
      <c r="B165" s="47"/>
    </row>
    <row r="166" spans="1:2" x14ac:dyDescent="0.2">
      <c r="A166" s="47"/>
      <c r="B166" s="47"/>
    </row>
    <row r="167" spans="1:2" x14ac:dyDescent="0.2">
      <c r="A167" s="47"/>
      <c r="B167" s="47"/>
    </row>
    <row r="168" spans="1:2" x14ac:dyDescent="0.2">
      <c r="A168" s="47"/>
      <c r="B168" s="47"/>
    </row>
    <row r="169" spans="1:2" x14ac:dyDescent="0.2">
      <c r="A169" s="47"/>
      <c r="B169" s="47"/>
    </row>
    <row r="170" spans="1:2" x14ac:dyDescent="0.2">
      <c r="A170" s="47"/>
      <c r="B170" s="47"/>
    </row>
    <row r="171" spans="1:2" x14ac:dyDescent="0.2">
      <c r="A171" s="47"/>
      <c r="B171" s="47"/>
    </row>
    <row r="172" spans="1:2" x14ac:dyDescent="0.2">
      <c r="A172" s="47"/>
      <c r="B172" s="47"/>
    </row>
    <row r="173" spans="1:2" x14ac:dyDescent="0.2">
      <c r="A173" s="47"/>
      <c r="B173" s="47"/>
    </row>
    <row r="174" spans="1:2" x14ac:dyDescent="0.2">
      <c r="A174" s="47"/>
      <c r="B174" s="47"/>
    </row>
    <row r="175" spans="1:2" x14ac:dyDescent="0.2">
      <c r="A175" s="47"/>
      <c r="B175" s="47"/>
    </row>
    <row r="176" spans="1:2" x14ac:dyDescent="0.2">
      <c r="A176" s="47"/>
      <c r="B176" s="47"/>
    </row>
    <row r="177" spans="1:2" x14ac:dyDescent="0.2">
      <c r="A177" s="47"/>
      <c r="B177" s="47"/>
    </row>
    <row r="178" spans="1:2" x14ac:dyDescent="0.2">
      <c r="A178" s="47"/>
      <c r="B178" s="47"/>
    </row>
    <row r="179" spans="1:2" x14ac:dyDescent="0.2">
      <c r="A179" s="47"/>
      <c r="B179" s="47"/>
    </row>
    <row r="180" spans="1:2" x14ac:dyDescent="0.2">
      <c r="A180" s="47"/>
      <c r="B180" s="47"/>
    </row>
    <row r="181" spans="1:2" x14ac:dyDescent="0.2">
      <c r="A181" s="47"/>
      <c r="B181" s="47"/>
    </row>
    <row r="182" spans="1:2" x14ac:dyDescent="0.2">
      <c r="A182" s="47"/>
      <c r="B182" s="47"/>
    </row>
    <row r="183" spans="1:2" x14ac:dyDescent="0.2">
      <c r="A183" s="47"/>
      <c r="B183" s="47"/>
    </row>
    <row r="184" spans="1:2" x14ac:dyDescent="0.2">
      <c r="A184" s="47"/>
      <c r="B184" s="47"/>
    </row>
    <row r="185" spans="1:2" x14ac:dyDescent="0.2">
      <c r="A185" s="47"/>
      <c r="B185" s="47"/>
    </row>
    <row r="186" spans="1:2" x14ac:dyDescent="0.2">
      <c r="A186" s="47"/>
      <c r="B186" s="47"/>
    </row>
    <row r="187" spans="1:2" x14ac:dyDescent="0.2">
      <c r="A187" s="47"/>
      <c r="B187" s="47"/>
    </row>
    <row r="188" spans="1:2" x14ac:dyDescent="0.2">
      <c r="A188" s="47"/>
      <c r="B188" s="47"/>
    </row>
    <row r="189" spans="1:2" x14ac:dyDescent="0.2">
      <c r="A189" s="47"/>
      <c r="B189" s="47"/>
    </row>
    <row r="190" spans="1:2" x14ac:dyDescent="0.2">
      <c r="A190" s="47"/>
      <c r="B190" s="47"/>
    </row>
    <row r="191" spans="1:2" x14ac:dyDescent="0.2">
      <c r="A191" s="47"/>
      <c r="B191" s="47"/>
    </row>
    <row r="192" spans="1:2" x14ac:dyDescent="0.2">
      <c r="A192" s="47"/>
      <c r="B192" s="47"/>
    </row>
    <row r="193" spans="1:2" x14ac:dyDescent="0.2">
      <c r="A193" s="47"/>
      <c r="B193" s="47"/>
    </row>
    <row r="194" spans="1:2" x14ac:dyDescent="0.2">
      <c r="A194" s="47"/>
      <c r="B194" s="47"/>
    </row>
    <row r="195" spans="1:2" x14ac:dyDescent="0.2">
      <c r="A195" s="47"/>
      <c r="B195" s="47"/>
    </row>
    <row r="196" spans="1:2" x14ac:dyDescent="0.2">
      <c r="A196" s="47"/>
      <c r="B196" s="47"/>
    </row>
    <row r="197" spans="1:2" x14ac:dyDescent="0.2">
      <c r="A197" s="47"/>
      <c r="B197" s="47"/>
    </row>
    <row r="198" spans="1:2" x14ac:dyDescent="0.2">
      <c r="A198" s="47"/>
      <c r="B198" s="47"/>
    </row>
    <row r="199" spans="1:2" x14ac:dyDescent="0.2">
      <c r="A199" s="47"/>
      <c r="B199" s="47"/>
    </row>
    <row r="200" spans="1:2" x14ac:dyDescent="0.2">
      <c r="A200" s="47"/>
      <c r="B200" s="47"/>
    </row>
    <row r="201" spans="1:2" x14ac:dyDescent="0.2">
      <c r="A201" s="47"/>
      <c r="B201" s="47"/>
    </row>
    <row r="202" spans="1:2" x14ac:dyDescent="0.2">
      <c r="A202" s="47"/>
      <c r="B202" s="47"/>
    </row>
    <row r="203" spans="1:2" x14ac:dyDescent="0.2">
      <c r="A203" s="47"/>
      <c r="B203" s="47"/>
    </row>
    <row r="204" spans="1:2" x14ac:dyDescent="0.2">
      <c r="A204" s="47"/>
      <c r="B204" s="47"/>
    </row>
    <row r="205" spans="1:2" x14ac:dyDescent="0.2">
      <c r="A205" s="47"/>
      <c r="B205" s="47"/>
    </row>
    <row r="206" spans="1:2" x14ac:dyDescent="0.2">
      <c r="A206" s="47"/>
      <c r="B206" s="47"/>
    </row>
    <row r="207" spans="1:2" x14ac:dyDescent="0.2">
      <c r="A207" s="47"/>
      <c r="B207" s="47"/>
    </row>
    <row r="208" spans="1:2" x14ac:dyDescent="0.2">
      <c r="A208" s="47"/>
      <c r="B208" s="47"/>
    </row>
    <row r="209" spans="1:2" x14ac:dyDescent="0.2">
      <c r="A209" s="47"/>
      <c r="B209" s="47"/>
    </row>
    <row r="210" spans="1:2" x14ac:dyDescent="0.2">
      <c r="A210" s="47"/>
      <c r="B210" s="47"/>
    </row>
    <row r="211" spans="1:2" x14ac:dyDescent="0.2">
      <c r="A211" s="47"/>
      <c r="B211" s="47"/>
    </row>
    <row r="212" spans="1:2" x14ac:dyDescent="0.2">
      <c r="A212" s="47"/>
      <c r="B212" s="47"/>
    </row>
    <row r="213" spans="1:2" x14ac:dyDescent="0.2">
      <c r="A213" s="47"/>
      <c r="B213" s="47"/>
    </row>
    <row r="214" spans="1:2" x14ac:dyDescent="0.2">
      <c r="A214" s="47"/>
      <c r="B214" s="47"/>
    </row>
    <row r="215" spans="1:2" x14ac:dyDescent="0.2">
      <c r="A215" s="47"/>
      <c r="B215" s="47"/>
    </row>
    <row r="216" spans="1:2" x14ac:dyDescent="0.2">
      <c r="A216" s="47"/>
      <c r="B216" s="47"/>
    </row>
    <row r="217" spans="1:2" x14ac:dyDescent="0.2">
      <c r="A217" s="47"/>
      <c r="B217" s="47"/>
    </row>
    <row r="218" spans="1:2" x14ac:dyDescent="0.2">
      <c r="A218" s="47"/>
      <c r="B218" s="47"/>
    </row>
    <row r="219" spans="1:2" x14ac:dyDescent="0.2">
      <c r="A219" s="47"/>
      <c r="B219" s="47"/>
    </row>
    <row r="220" spans="1:2" x14ac:dyDescent="0.2">
      <c r="A220" s="47"/>
      <c r="B220" s="47"/>
    </row>
    <row r="221" spans="1:2" x14ac:dyDescent="0.2">
      <c r="A221" s="47"/>
      <c r="B221" s="47"/>
    </row>
    <row r="222" spans="1:2" x14ac:dyDescent="0.2">
      <c r="A222" s="47"/>
      <c r="B222" s="47"/>
    </row>
    <row r="223" spans="1:2" x14ac:dyDescent="0.2">
      <c r="A223" s="47"/>
      <c r="B223" s="47"/>
    </row>
    <row r="224" spans="1:2" x14ac:dyDescent="0.2">
      <c r="A224" s="47"/>
      <c r="B224" s="47"/>
    </row>
    <row r="225" spans="1:2" x14ac:dyDescent="0.2">
      <c r="A225" s="47"/>
      <c r="B225" s="47"/>
    </row>
    <row r="226" spans="1:2" x14ac:dyDescent="0.2">
      <c r="A226" s="47"/>
      <c r="B226" s="47"/>
    </row>
    <row r="227" spans="1:2" x14ac:dyDescent="0.2">
      <c r="A227" s="47"/>
      <c r="B227" s="47"/>
    </row>
    <row r="228" spans="1:2" x14ac:dyDescent="0.2">
      <c r="A228" s="47"/>
      <c r="B228" s="47"/>
    </row>
    <row r="229" spans="1:2" x14ac:dyDescent="0.2">
      <c r="A229" s="47"/>
      <c r="B229" s="47"/>
    </row>
    <row r="230" spans="1:2" x14ac:dyDescent="0.2">
      <c r="A230" s="47"/>
      <c r="B230" s="47"/>
    </row>
    <row r="231" spans="1:2" x14ac:dyDescent="0.2">
      <c r="A231" s="47"/>
      <c r="B231" s="47"/>
    </row>
    <row r="232" spans="1:2" x14ac:dyDescent="0.2">
      <c r="A232" s="47"/>
      <c r="B232" s="47"/>
    </row>
    <row r="233" spans="1:2" x14ac:dyDescent="0.2">
      <c r="A233" s="47"/>
      <c r="B233" s="47"/>
    </row>
    <row r="234" spans="1:2" x14ac:dyDescent="0.2">
      <c r="A234" s="47"/>
      <c r="B234" s="47"/>
    </row>
    <row r="235" spans="1:2" x14ac:dyDescent="0.2">
      <c r="A235" s="47"/>
      <c r="B235" s="47"/>
    </row>
    <row r="236" spans="1:2" x14ac:dyDescent="0.2">
      <c r="A236" s="47"/>
      <c r="B236" s="47"/>
    </row>
    <row r="237" spans="1:2" x14ac:dyDescent="0.2">
      <c r="A237" s="47"/>
      <c r="B237" s="47"/>
    </row>
    <row r="238" spans="1:2" x14ac:dyDescent="0.2">
      <c r="A238" s="47"/>
      <c r="B238" s="47"/>
    </row>
    <row r="239" spans="1:2" x14ac:dyDescent="0.2">
      <c r="A239" s="47"/>
      <c r="B239" s="47"/>
    </row>
    <row r="240" spans="1:2" x14ac:dyDescent="0.2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4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hi!D61&amp;", "&amp;hi!$G$5</f>
        <v>Region of Lake Geneva, 3rd quarter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te!A22</f>
        <v>Region: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5" t="str">
        <f>CONCATENATE(te!A97," ",hi!D61," ",te!A100)</f>
        <v>Indexes Region of Lake Geneva (1st quarter 2000 = 100)</v>
      </c>
      <c r="D11" s="215"/>
      <c r="E11" s="215"/>
      <c r="F11" s="215"/>
      <c r="G11" s="215"/>
      <c r="H11" s="215"/>
      <c r="I11" s="215"/>
      <c r="J11" s="215"/>
      <c r="K11" s="215"/>
      <c r="L11" s="90"/>
      <c r="M11" s="215" t="str">
        <f>CONCATENATE(te!A97," ",hi!D61," ",te!A99)</f>
        <v>Indexes Region of Lake Geneva (average 1985 = 100)</v>
      </c>
      <c r="N11" s="215"/>
      <c r="O11" s="215"/>
      <c r="P11" s="215"/>
      <c r="Q11" s="215"/>
      <c r="R11" s="215"/>
      <c r="S11" s="215"/>
      <c r="T11" s="215"/>
      <c r="U11" s="215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31" t="str">
        <f>VLOOKUP(hi!C33,hi!A34:B38,2,FALSE)</f>
        <v>Condominiums CON</v>
      </c>
      <c r="D13" s="231"/>
      <c r="E13" s="231"/>
      <c r="F13" s="231"/>
      <c r="G13" s="231"/>
      <c r="H13" s="231"/>
      <c r="I13" s="231"/>
      <c r="J13" s="231"/>
      <c r="K13" s="231"/>
      <c r="L13" s="90"/>
      <c r="M13" s="231" t="str">
        <f>C54</f>
        <v>Condominiums CON</v>
      </c>
      <c r="N13" s="231"/>
      <c r="O13" s="231"/>
      <c r="P13" s="231"/>
      <c r="Q13" s="231"/>
      <c r="R13" s="231"/>
      <c r="S13" s="231"/>
      <c r="T13" s="231"/>
      <c r="U13" s="23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32" t="str">
        <f>te!$A$11</f>
        <v>Source: Transaction price indexes Fahrländer Partner.</v>
      </c>
      <c r="D33" s="232"/>
      <c r="E33" s="232"/>
      <c r="F33" s="232"/>
      <c r="G33" s="232"/>
      <c r="H33" s="232"/>
      <c r="I33" s="10"/>
      <c r="J33" s="10"/>
      <c r="K33" s="10"/>
      <c r="L33" s="11"/>
      <c r="M33" s="232" t="str">
        <f>te!$A$11</f>
        <v>Source: Transaction price indexes Fahrländer Partner.</v>
      </c>
      <c r="N33" s="232"/>
      <c r="O33" s="232"/>
      <c r="P33" s="232"/>
      <c r="Q33" s="232"/>
      <c r="R33" s="232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3" t="str">
        <f>E55</f>
        <v>Market segment</v>
      </c>
      <c r="F36" s="223"/>
      <c r="G36" s="223"/>
      <c r="H36" s="223"/>
      <c r="I36" s="223"/>
      <c r="J36" s="113"/>
      <c r="K36" s="113"/>
      <c r="L36" s="22"/>
      <c r="M36" s="111"/>
      <c r="N36" s="112"/>
      <c r="O36" s="223" t="str">
        <f>O55</f>
        <v>Market segment</v>
      </c>
      <c r="P36" s="223"/>
      <c r="Q36" s="223"/>
      <c r="R36" s="223"/>
      <c r="S36" s="223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D56</f>
        <v>lower</v>
      </c>
      <c r="F37" s="113"/>
      <c r="G37" s="113" t="str">
        <f t="shared" ref="G37:I37" si="0">F56</f>
        <v>average</v>
      </c>
      <c r="H37" s="113"/>
      <c r="I37" s="113" t="str">
        <f t="shared" si="0"/>
        <v>upper</v>
      </c>
      <c r="J37" s="113"/>
      <c r="K37" s="113" t="str">
        <f>J56</f>
        <v>CON global</v>
      </c>
      <c r="L37" s="22"/>
      <c r="M37" s="22"/>
      <c r="N37" s="10"/>
      <c r="O37" s="126" t="str">
        <f>N56</f>
        <v>lower</v>
      </c>
      <c r="P37" s="100"/>
      <c r="Q37" s="126" t="str">
        <f>P56</f>
        <v>average</v>
      </c>
      <c r="R37" s="100"/>
      <c r="S37" s="126" t="str">
        <f>R56</f>
        <v>upper</v>
      </c>
      <c r="T37" s="100"/>
      <c r="U37" s="126" t="str">
        <f>T56</f>
        <v>CON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24" t="str">
        <f>C145</f>
        <v>2021:2 - 2021:3</v>
      </c>
      <c r="D38" s="224"/>
      <c r="E38" s="114">
        <f>E145</f>
        <v>2.224147645935326E-2</v>
      </c>
      <c r="F38" s="115"/>
      <c r="G38" s="114">
        <f>G145</f>
        <v>2.3788467182590312E-2</v>
      </c>
      <c r="H38" s="115"/>
      <c r="I38" s="114">
        <f>I145</f>
        <v>2.3320412261785384E-2</v>
      </c>
      <c r="J38" s="114"/>
      <c r="K38" s="114">
        <f>K145</f>
        <v>2.3377088643750099E-2</v>
      </c>
      <c r="L38" s="22"/>
      <c r="M38" s="224" t="str">
        <f>M94</f>
        <v>2019 - 2020</v>
      </c>
      <c r="N38" s="224"/>
      <c r="O38" s="114">
        <f>O94</f>
        <v>3.6879309912678515E-2</v>
      </c>
      <c r="P38" s="115"/>
      <c r="Q38" s="114">
        <f>Q94</f>
        <v>4.339863572757241E-2</v>
      </c>
      <c r="R38" s="115"/>
      <c r="S38" s="114">
        <f>S94</f>
        <v>6.617879300482632E-2</v>
      </c>
      <c r="T38" s="114"/>
      <c r="U38" s="114">
        <f>U94</f>
        <v>5.3169987422650111E-2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24" t="str">
        <f>C146</f>
        <v>2020:3 - 2021:3</v>
      </c>
      <c r="D39" s="224"/>
      <c r="E39" s="114">
        <f>E146</f>
        <v>5.6559878000557839E-2</v>
      </c>
      <c r="F39" s="115"/>
      <c r="G39" s="114">
        <f>G146</f>
        <v>4.0271894433039135E-2</v>
      </c>
      <c r="H39" s="115"/>
      <c r="I39" s="114">
        <f>I146</f>
        <v>7.4475458907118819E-2</v>
      </c>
      <c r="J39" s="114"/>
      <c r="K39" s="114">
        <f>K146</f>
        <v>5.8049108223915846E-2</v>
      </c>
      <c r="L39" s="22"/>
      <c r="M39" s="224" t="str">
        <f>M95</f>
        <v>2015 - 2020</v>
      </c>
      <c r="N39" s="224"/>
      <c r="O39" s="114">
        <f>O95</f>
        <v>0.20587296165075952</v>
      </c>
      <c r="P39" s="115"/>
      <c r="Q39" s="114">
        <f>Q95</f>
        <v>0.10386073339989799</v>
      </c>
      <c r="R39" s="115"/>
      <c r="S39" s="114">
        <f>S95</f>
        <v>4.9010819102865533E-2</v>
      </c>
      <c r="T39" s="114"/>
      <c r="U39" s="114">
        <f>U95</f>
        <v>8.838317407896823E-2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5" t="str">
        <f>C148</f>
        <v>Source: Transaction price indexes Fahrländer Partner.</v>
      </c>
      <c r="D41" s="225"/>
      <c r="E41" s="225"/>
      <c r="F41" s="225"/>
      <c r="G41" s="225"/>
      <c r="H41" s="225"/>
      <c r="I41" s="225"/>
      <c r="J41" s="225"/>
      <c r="K41" s="225"/>
      <c r="L41" s="22"/>
      <c r="M41" s="225" t="str">
        <f>C148</f>
        <v>Source: Transaction price indexes Fahrländer Partner.</v>
      </c>
      <c r="N41" s="225"/>
      <c r="O41" s="225"/>
      <c r="P41" s="225"/>
      <c r="Q41" s="225"/>
      <c r="R41" s="225"/>
      <c r="S41" s="225"/>
      <c r="T41" s="225"/>
      <c r="U41" s="225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8"/>
      <c r="N42" s="228"/>
      <c r="O42" s="228"/>
      <c r="P42" s="228"/>
      <c r="Q42" s="228"/>
      <c r="R42" s="228"/>
      <c r="S42" s="228"/>
      <c r="T42" s="228"/>
      <c r="U42" s="228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">
      <c r="A43" s="13"/>
      <c r="B43" s="85"/>
      <c r="C43" s="229"/>
      <c r="D43" s="229"/>
      <c r="E43" s="229"/>
      <c r="F43" s="229"/>
      <c r="G43" s="229"/>
      <c r="H43" s="229"/>
      <c r="I43" s="229"/>
      <c r="J43" s="229"/>
      <c r="K43" s="229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9" t="s">
        <v>56</v>
      </c>
      <c r="D45" s="209"/>
      <c r="E45" s="209"/>
      <c r="F45" s="209" t="str">
        <f>te!A12</f>
        <v>Transaction price and building land indexes for private property</v>
      </c>
      <c r="G45" s="209"/>
      <c r="H45" s="209"/>
      <c r="I45" s="209"/>
      <c r="J45" s="209"/>
      <c r="K45" s="209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3rd quarter 2021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9" t="s">
        <v>0</v>
      </c>
      <c r="D46" s="209"/>
      <c r="E46" s="209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97"/>
      <c r="D51" s="88"/>
      <c r="E51" s="174" t="str">
        <f>VLOOKUP(hi!$C$33,hi!$A$34:$N$38,11,FALSE)</f>
        <v>CON (low)</v>
      </c>
      <c r="F51" s="175"/>
      <c r="G51" s="174" t="str">
        <f>VLOOKUP(hi!$C$33,hi!$A$34:$N$38,12,FALSE)</f>
        <v>CON (av)</v>
      </c>
      <c r="H51" s="175"/>
      <c r="I51" s="174" t="str">
        <f>VLOOKUP(hi!$C$33,hi!$A$34:$N$38,13,FALSE)</f>
        <v>CON (up)</v>
      </c>
      <c r="J51" s="175"/>
      <c r="K51" s="176" t="str">
        <f>VLOOKUP(hi!$C$33,hi!$A$34:$N$38,14,FALSE)</f>
        <v>CON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/>
      <c r="E52" s="178" t="str">
        <f>VLOOKUP(hi!$C$33,hi!$A$34:$J$38,7,FALSE)</f>
        <v>EWGu</v>
      </c>
      <c r="F52" s="178"/>
      <c r="G52" s="178" t="str">
        <f>VLOOKUP(hi!$C$33,hi!$A$34:$J$38,8,FALSE)</f>
        <v>EWGm</v>
      </c>
      <c r="H52" s="178"/>
      <c r="I52" s="178" t="str">
        <f>VLOOKUP(hi!$C$33,hi!$A$34:$J$38,9,FALSE)</f>
        <v>EWGg</v>
      </c>
      <c r="J52" s="178"/>
      <c r="K52" s="178" t="str">
        <f>VLOOKUP(hi!$C$33,hi!$A$34:$J$38,10,FALSE)</f>
        <v>EWGt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215" t="str">
        <f>CONCATENATE(te!A97," ",hi!D61," ",te!A100)</f>
        <v>Indexes Region of Lake Geneva (1st quarter 2000 = 100)</v>
      </c>
      <c r="D53" s="215"/>
      <c r="E53" s="215"/>
      <c r="F53" s="215"/>
      <c r="G53" s="215"/>
      <c r="H53" s="215"/>
      <c r="I53" s="215"/>
      <c r="J53" s="215"/>
      <c r="K53" s="215"/>
      <c r="L53" s="86"/>
      <c r="M53" s="215" t="str">
        <f>CONCATENATE(te!A97," ",hi!D61," ",te!A99)</f>
        <v>Indexes Region of Lake Geneva (average 1985 = 100)</v>
      </c>
      <c r="N53" s="215"/>
      <c r="O53" s="215"/>
      <c r="P53" s="215"/>
      <c r="Q53" s="215"/>
      <c r="R53" s="215"/>
      <c r="S53" s="215"/>
      <c r="T53" s="215"/>
      <c r="U53" s="215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216" t="str">
        <f>VLOOKUP(hi!C33,hi!A34:B38,2,FALSE)</f>
        <v>Condominiums CON</v>
      </c>
      <c r="D54" s="216"/>
      <c r="E54" s="216"/>
      <c r="F54" s="216"/>
      <c r="G54" s="216"/>
      <c r="H54" s="216"/>
      <c r="I54" s="216"/>
      <c r="J54" s="216"/>
      <c r="K54" s="216"/>
      <c r="L54" s="86"/>
      <c r="M54" s="216" t="str">
        <f>C54</f>
        <v>Condominiums CON</v>
      </c>
      <c r="N54" s="216"/>
      <c r="O54" s="216"/>
      <c r="P54" s="216"/>
      <c r="Q54" s="216"/>
      <c r="R54" s="216"/>
      <c r="S54" s="216"/>
      <c r="T54" s="216"/>
      <c r="U54" s="216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">
      <c r="A55" s="99"/>
      <c r="B55" s="100"/>
      <c r="C55" s="111"/>
      <c r="D55" s="112"/>
      <c r="E55" s="223" t="str">
        <f>IF(hi!C33=3,"",te!A63)</f>
        <v>Market segment</v>
      </c>
      <c r="F55" s="223"/>
      <c r="G55" s="223"/>
      <c r="H55" s="223"/>
      <c r="I55" s="223"/>
      <c r="J55" s="113"/>
      <c r="K55" s="113"/>
      <c r="L55" s="100"/>
      <c r="M55" s="111"/>
      <c r="N55" s="112"/>
      <c r="O55" s="223" t="str">
        <f>E55</f>
        <v>Market segment</v>
      </c>
      <c r="P55" s="223"/>
      <c r="Q55" s="223"/>
      <c r="R55" s="223"/>
      <c r="S55" s="223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20" t="str">
        <f>VLOOKUP(hi!$C$33,hi!$A$34:$R$38,15,FALSE)</f>
        <v>lower</v>
      </c>
      <c r="E56" s="220"/>
      <c r="F56" s="220" t="str">
        <f>VLOOKUP(hi!$C$33,hi!$A$34:$R$38,16,FALSE)</f>
        <v>average</v>
      </c>
      <c r="G56" s="220"/>
      <c r="H56" s="220" t="str">
        <f>VLOOKUP(hi!$C$33,hi!$A$34:$R$38,17,FALSE)</f>
        <v>upper</v>
      </c>
      <c r="I56" s="220"/>
      <c r="J56" s="221" t="str">
        <f>VLOOKUP(hi!$C$33,hi!$A$34:$R$38,18,FALSE)</f>
        <v>CON global</v>
      </c>
      <c r="K56" s="221"/>
      <c r="L56" s="100"/>
      <c r="M56" s="124"/>
      <c r="N56" s="230" t="str">
        <f>D56</f>
        <v>lower</v>
      </c>
      <c r="O56" s="230"/>
      <c r="P56" s="230" t="str">
        <f>F56</f>
        <v>average</v>
      </c>
      <c r="Q56" s="230"/>
      <c r="R56" s="230" t="str">
        <f>H56</f>
        <v>upper</v>
      </c>
      <c r="S56" s="230"/>
      <c r="T56" s="230" t="str">
        <f>J56</f>
        <v>CON global</v>
      </c>
      <c r="U56" s="230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">
      <c r="A57" s="13"/>
      <c r="B57" s="106">
        <v>5</v>
      </c>
      <c r="C57" s="118" t="s">
        <v>16</v>
      </c>
      <c r="D57" s="119"/>
      <c r="E57" s="115">
        <f>VLOOKUP(CONCATENATE($E$52,"_Qu_",hi!$C$61),fpre_reg_dat!$A$2:$CZ$4224,FPRE_REG!$B57,0)</f>
        <v>100</v>
      </c>
      <c r="F57" s="120"/>
      <c r="G57" s="120">
        <f>VLOOKUP(CONCATENATE($G$52,"_Qu_",hi!$C$61),fpre_reg_dat!$A$2:$CZ$4224,FPRE_REG!$B57,0)</f>
        <v>100</v>
      </c>
      <c r="H57" s="120"/>
      <c r="I57" s="120">
        <f>VLOOKUP(CONCATENATE($I$52,"_Qu_",hi!$C$61),fpre_reg_dat!$A$2:$CZ$4224,FPRE_REG!$B57,0)</f>
        <v>100</v>
      </c>
      <c r="J57" s="120"/>
      <c r="K57" s="120">
        <f>VLOOKUP(CONCATENATE($K$52,"_Qu_",hi!$C$61),fpre_reg_dat!$A$2:$CZ$4224,FPRE_REG!$B57,0)</f>
        <v>100</v>
      </c>
      <c r="L57" s="106">
        <v>5</v>
      </c>
      <c r="M57" s="118" t="s">
        <v>15</v>
      </c>
      <c r="N57" s="119"/>
      <c r="O57" s="113">
        <f>VLOOKUP(CONCATENATE($E$52,"_Ja_",hi!$C$61),fpre_reg_dat!$A$2:$CZ$4224,FPRE_REG!$L57,0)</f>
        <v>100</v>
      </c>
      <c r="P57" s="120"/>
      <c r="Q57" s="120">
        <f>VLOOKUP(CONCATENATE($G$52,"_Ja_",hi!$C$61),fpre_reg_dat!$A$2:$CZ$4224,FPRE_REG!$L57,0)</f>
        <v>100</v>
      </c>
      <c r="R57" s="120"/>
      <c r="S57" s="120">
        <f>VLOOKUP(CONCATENATE($I$52,"_Ja_",hi!$C$61),fpre_reg_dat!$A$2:$CZ$4224,FPRE_REG!$L57,0)</f>
        <v>100</v>
      </c>
      <c r="T57" s="120"/>
      <c r="U57" s="120">
        <f>VLOOKUP(CONCATENATE($K$52,"_Ja_",hi!$C$61),fpre_reg_dat!$A$2:$CZ$4224,FPRE_REG!$L57,0)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">
      <c r="A58" s="13"/>
      <c r="B58" s="106">
        <f>+B57+1</f>
        <v>6</v>
      </c>
      <c r="C58" s="118" t="s">
        <v>17</v>
      </c>
      <c r="D58" s="119"/>
      <c r="E58" s="115">
        <f>VLOOKUP(CONCATENATE($E$52,"_Qu_",hi!$C$61),fpre_reg_dat!$A$2:$CZ$4224,FPRE_REG!$B58,0)</f>
        <v>102.93309775339938</v>
      </c>
      <c r="F58" s="120"/>
      <c r="G58" s="120">
        <f>VLOOKUP(CONCATENATE($G$52,"_Qu_",hi!$C$61),fpre_reg_dat!$A$2:$CZ$4224,FPRE_REG!$B58,0)</f>
        <v>103.19728629059574</v>
      </c>
      <c r="H58" s="120"/>
      <c r="I58" s="120">
        <f>VLOOKUP(CONCATENATE($I$52,"_Qu_",hi!$C$61),fpre_reg_dat!$A$2:$CZ$4224,FPRE_REG!$B58,0)</f>
        <v>104.13083889916383</v>
      </c>
      <c r="J58" s="120"/>
      <c r="K58" s="120">
        <f>VLOOKUP(CONCATENATE($K$52,"_Qu_",hi!$C$61),fpre_reg_dat!$A$2:$CZ$4224,FPRE_REG!$B58,0)</f>
        <v>103.60723723623077</v>
      </c>
      <c r="L58" s="106">
        <f>+L57+1</f>
        <v>6</v>
      </c>
      <c r="M58" s="118">
        <f t="shared" ref="M58:M80" si="1">+M57+1</f>
        <v>1986</v>
      </c>
      <c r="N58" s="119"/>
      <c r="O58" s="115">
        <f>VLOOKUP(CONCATENATE($E$52,"_Ja_",hi!$C$61),fpre_reg_dat!$A$2:$CZ$4224,FPRE_REG!$L58,0)</f>
        <v>103.52804481885553</v>
      </c>
      <c r="P58" s="120"/>
      <c r="Q58" s="120">
        <f>VLOOKUP(CONCATENATE($G$52,"_Ja_",hi!$C$61),fpre_reg_dat!$A$2:$CZ$4224,FPRE_REG!$L58,0)</f>
        <v>105.72531287011549</v>
      </c>
      <c r="R58" s="120"/>
      <c r="S58" s="120">
        <f>VLOOKUP(CONCATENATE($I$52,"_Ja_",hi!$C$61),fpre_reg_dat!$A$2:$CZ$4224,FPRE_REG!$L58,0)</f>
        <v>98.605245779856716</v>
      </c>
      <c r="T58" s="120"/>
      <c r="U58" s="120">
        <f>VLOOKUP(CONCATENATE($K$52,"_Ja_",hi!$C$61),fpre_reg_dat!$A$2:$CZ$4224,FPRE_REG!$L58,0)</f>
        <v>102.03985799168325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 t="shared" ref="B59:B123" si="2">+B58+1</f>
        <v>7</v>
      </c>
      <c r="C59" s="118" t="s">
        <v>18</v>
      </c>
      <c r="D59" s="119"/>
      <c r="E59" s="115">
        <f>VLOOKUP(CONCATENATE($E$52,"_Qu_",hi!$C$61),fpre_reg_dat!$A$2:$CZ$4224,FPRE_REG!$B59,0)</f>
        <v>104.34775301417221</v>
      </c>
      <c r="F59" s="120"/>
      <c r="G59" s="120">
        <f>VLOOKUP(CONCATENATE($G$52,"_Qu_",hi!$C$61),fpre_reg_dat!$A$2:$CZ$4224,FPRE_REG!$B59,0)</f>
        <v>105.42177125315908</v>
      </c>
      <c r="H59" s="120"/>
      <c r="I59" s="120">
        <f>VLOOKUP(CONCATENATE($I$52,"_Qu_",hi!$C$61),fpre_reg_dat!$A$2:$CZ$4224,FPRE_REG!$B59,0)</f>
        <v>106.43344218835446</v>
      </c>
      <c r="J59" s="120"/>
      <c r="K59" s="120">
        <f>VLOOKUP(CONCATENATE($K$52,"_Qu_",hi!$C$61),fpre_reg_dat!$A$2:$CZ$4224,FPRE_REG!$B59,0)</f>
        <v>105.76946445151019</v>
      </c>
      <c r="L59" s="106">
        <f t="shared" ref="L59:L92" si="3">+L58+1</f>
        <v>7</v>
      </c>
      <c r="M59" s="118">
        <f t="shared" si="1"/>
        <v>1987</v>
      </c>
      <c r="N59" s="119"/>
      <c r="O59" s="115">
        <f>VLOOKUP(CONCATENATE($E$52,"_Ja_",hi!$C$61),fpre_reg_dat!$A$2:$CZ$4224,FPRE_REG!$L59,0)</f>
        <v>102.94817016092392</v>
      </c>
      <c r="P59" s="120"/>
      <c r="Q59" s="120">
        <f>VLOOKUP(CONCATENATE($G$52,"_Ja_",hi!$C$61),fpre_reg_dat!$A$2:$CZ$4224,FPRE_REG!$L59,0)</f>
        <v>111.55552024050439</v>
      </c>
      <c r="R59" s="120"/>
      <c r="S59" s="120">
        <f>VLOOKUP(CONCATENATE($I$52,"_Ja_",hi!$C$61),fpre_reg_dat!$A$2:$CZ$4224,FPRE_REG!$L59,0)</f>
        <v>99.680742224621326</v>
      </c>
      <c r="T59" s="120"/>
      <c r="U59" s="120">
        <f>VLOOKUP(CONCATENATE($K$52,"_Ja_",hi!$C$61),fpre_reg_dat!$A$2:$CZ$4224,FPRE_REG!$L59,0)</f>
        <v>104.75693677518612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si="2"/>
        <v>8</v>
      </c>
      <c r="C60" s="118" t="s">
        <v>19</v>
      </c>
      <c r="D60" s="119"/>
      <c r="E60" s="115">
        <f>VLOOKUP(CONCATENATE($E$52,"_Qu_",hi!$C$61),fpre_reg_dat!$A$2:$CZ$4224,FPRE_REG!$B60,0)</f>
        <v>100.91103785521867</v>
      </c>
      <c r="F60" s="120"/>
      <c r="G60" s="120">
        <f>VLOOKUP(CONCATENATE($G$52,"_Qu_",hi!$C$61),fpre_reg_dat!$A$2:$CZ$4224,FPRE_REG!$B60,0)</f>
        <v>102.38980939192399</v>
      </c>
      <c r="H60" s="120"/>
      <c r="I60" s="120">
        <f>VLOOKUP(CONCATENATE($I$52,"_Qu_",hi!$C$61),fpre_reg_dat!$A$2:$CZ$4224,FPRE_REG!$B60,0)</f>
        <v>103.85091556565609</v>
      </c>
      <c r="J60" s="120"/>
      <c r="K60" s="120">
        <f>VLOOKUP(CONCATENATE($K$52,"_Qu_",hi!$C$61),fpre_reg_dat!$A$2:$CZ$4224,FPRE_REG!$B60,0)</f>
        <v>102.90083800663371</v>
      </c>
      <c r="L60" s="106">
        <f t="shared" si="3"/>
        <v>8</v>
      </c>
      <c r="M60" s="118">
        <f t="shared" si="1"/>
        <v>1988</v>
      </c>
      <c r="N60" s="119"/>
      <c r="O60" s="115">
        <f>VLOOKUP(CONCATENATE($E$52,"_Ja_",hi!$C$61),fpre_reg_dat!$A$2:$CZ$4224,FPRE_REG!$L60,0)</f>
        <v>108.34667643908651</v>
      </c>
      <c r="P60" s="120"/>
      <c r="Q60" s="120">
        <f>VLOOKUP(CONCATENATE($G$52,"_Ja_",hi!$C$61),fpre_reg_dat!$A$2:$CZ$4224,FPRE_REG!$L60,0)</f>
        <v>120.44638255188511</v>
      </c>
      <c r="R60" s="120"/>
      <c r="S60" s="120">
        <f>VLOOKUP(CONCATENATE($I$52,"_Ja_",hi!$C$61),fpre_reg_dat!$A$2:$CZ$4224,FPRE_REG!$L60,0)</f>
        <v>113.21071282768887</v>
      </c>
      <c r="T60" s="120"/>
      <c r="U60" s="120">
        <f>VLOOKUP(CONCATENATE($K$52,"_Ja_",hi!$C$61),fpre_reg_dat!$A$2:$CZ$4224,FPRE_REG!$L60,0)</f>
        <v>115.39953044770286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2"/>
        <v>9</v>
      </c>
      <c r="C61" s="118" t="s">
        <v>20</v>
      </c>
      <c r="D61" s="119"/>
      <c r="E61" s="115">
        <f>VLOOKUP(CONCATENATE($E$52,"_Qu_",hi!$C$61),fpre_reg_dat!$A$2:$CZ$4224,FPRE_REG!$B61,0)</f>
        <v>101.43938995699983</v>
      </c>
      <c r="F61" s="120"/>
      <c r="G61" s="120">
        <f>VLOOKUP(CONCATENATE($G$52,"_Qu_",hi!$C$61),fpre_reg_dat!$A$2:$CZ$4224,FPRE_REG!$B61,0)</f>
        <v>103.88947669962133</v>
      </c>
      <c r="H61" s="120"/>
      <c r="I61" s="120">
        <f>VLOOKUP(CONCATENATE($I$52,"_Qu_",hi!$C$61),fpre_reg_dat!$A$2:$CZ$4224,FPRE_REG!$B61,0)</f>
        <v>104.93511001241818</v>
      </c>
      <c r="J61" s="120"/>
      <c r="K61" s="120">
        <f>VLOOKUP(CONCATENATE($K$52,"_Qu_",hi!$C$61),fpre_reg_dat!$A$2:$CZ$4224,FPRE_REG!$B61,0)</f>
        <v>104.08457861258459</v>
      </c>
      <c r="L61" s="106">
        <f t="shared" si="3"/>
        <v>9</v>
      </c>
      <c r="M61" s="118">
        <f t="shared" si="1"/>
        <v>1989</v>
      </c>
      <c r="N61" s="119"/>
      <c r="O61" s="115">
        <f>VLOOKUP(CONCATENATE($E$52,"_Ja_",hi!$C$61),fpre_reg_dat!$A$2:$CZ$4224,FPRE_REG!$L61,0)</f>
        <v>114.80257866200452</v>
      </c>
      <c r="P61" s="120"/>
      <c r="Q61" s="120">
        <f>VLOOKUP(CONCATENATE($G$52,"_Ja_",hi!$C$61),fpre_reg_dat!$A$2:$CZ$4224,FPRE_REG!$L61,0)</f>
        <v>126.50417094592864</v>
      </c>
      <c r="R61" s="120"/>
      <c r="S61" s="120">
        <f>VLOOKUP(CONCATENATE($I$52,"_Ja_",hi!$C$61),fpre_reg_dat!$A$2:$CZ$4224,FPRE_REG!$L61,0)</f>
        <v>128.52062042532347</v>
      </c>
      <c r="T61" s="120"/>
      <c r="U61" s="120">
        <f>VLOOKUP(CONCATENATE($K$52,"_Ja_",hi!$C$61),fpre_reg_dat!$A$2:$CZ$4224,FPRE_REG!$L61,0)</f>
        <v>125.92223020498665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2"/>
        <v>10</v>
      </c>
      <c r="C62" s="118" t="s">
        <v>21</v>
      </c>
      <c r="D62" s="119"/>
      <c r="E62" s="115">
        <f>VLOOKUP(CONCATENATE($E$52,"_Qu_",hi!$C$61),fpre_reg_dat!$A$2:$CZ$4224,FPRE_REG!$B62,0)</f>
        <v>101.21863718878441</v>
      </c>
      <c r="F62" s="120"/>
      <c r="G62" s="120">
        <f>VLOOKUP(CONCATENATE($G$52,"_Qu_",hi!$C$61),fpre_reg_dat!$A$2:$CZ$4224,FPRE_REG!$B62,0)</f>
        <v>104.07684607258909</v>
      </c>
      <c r="H62" s="120"/>
      <c r="I62" s="120">
        <f>VLOOKUP(CONCATENATE($I$52,"_Qu_",hi!$C$61),fpre_reg_dat!$A$2:$CZ$4224,FPRE_REG!$B62,0)</f>
        <v>105.42900781595968</v>
      </c>
      <c r="J62" s="120"/>
      <c r="K62" s="120">
        <f>VLOOKUP(CONCATENATE($K$52,"_Qu_",hi!$C$61),fpre_reg_dat!$A$2:$CZ$4224,FPRE_REG!$B62,0)</f>
        <v>104.36715830057707</v>
      </c>
      <c r="L62" s="106">
        <f t="shared" si="3"/>
        <v>10</v>
      </c>
      <c r="M62" s="118">
        <f t="shared" si="1"/>
        <v>1990</v>
      </c>
      <c r="N62" s="119"/>
      <c r="O62" s="115">
        <f>VLOOKUP(CONCATENATE($E$52,"_Ja_",hi!$C$61),fpre_reg_dat!$A$2:$CZ$4224,FPRE_REG!$L62,0)</f>
        <v>120.04962050464614</v>
      </c>
      <c r="P62" s="120"/>
      <c r="Q62" s="120">
        <f>VLOOKUP(CONCATENATE($G$52,"_Ja_",hi!$C$61),fpre_reg_dat!$A$2:$CZ$4224,FPRE_REG!$L62,0)</f>
        <v>125.49141436113604</v>
      </c>
      <c r="R62" s="120"/>
      <c r="S62" s="120">
        <f>VLOOKUP(CONCATENATE($I$52,"_Ja_",hi!$C$61),fpre_reg_dat!$A$2:$CZ$4224,FPRE_REG!$L62,0)</f>
        <v>120.84696079103298</v>
      </c>
      <c r="T62" s="120"/>
      <c r="U62" s="120">
        <f>VLOOKUP(CONCATENATE($K$52,"_Ja_",hi!$C$61),fpre_reg_dat!$A$2:$CZ$4224,FPRE_REG!$L62,0)</f>
        <v>122.55859852535752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2"/>
        <v>11</v>
      </c>
      <c r="C63" s="118" t="s">
        <v>22</v>
      </c>
      <c r="D63" s="119"/>
      <c r="E63" s="115">
        <f>VLOOKUP(CONCATENATE($E$52,"_Qu_",hi!$C$61),fpre_reg_dat!$A$2:$CZ$4224,FPRE_REG!$B63,0)</f>
        <v>103.10499893823062</v>
      </c>
      <c r="F63" s="120"/>
      <c r="G63" s="120">
        <f>VLOOKUP(CONCATENATE($G$52,"_Qu_",hi!$C$61),fpre_reg_dat!$A$2:$CZ$4224,FPRE_REG!$B63,0)</f>
        <v>106.80369339914917</v>
      </c>
      <c r="H63" s="120"/>
      <c r="I63" s="120">
        <f>VLOOKUP(CONCATENATE($I$52,"_Qu_",hi!$C$61),fpre_reg_dat!$A$2:$CZ$4224,FPRE_REG!$B63,0)</f>
        <v>108.32502895448195</v>
      </c>
      <c r="J63" s="120"/>
      <c r="K63" s="120">
        <f>VLOOKUP(CONCATENATE($K$52,"_Qu_",hi!$C$61),fpre_reg_dat!$A$2:$CZ$4224,FPRE_REG!$B63,0)</f>
        <v>107.07113390514861</v>
      </c>
      <c r="L63" s="106">
        <f t="shared" si="3"/>
        <v>11</v>
      </c>
      <c r="M63" s="118">
        <f t="shared" si="1"/>
        <v>1991</v>
      </c>
      <c r="N63" s="119"/>
      <c r="O63" s="115">
        <f>VLOOKUP(CONCATENATE($E$52,"_Ja_",hi!$C$61),fpre_reg_dat!$A$2:$CZ$4224,FPRE_REG!$L63,0)</f>
        <v>113.42145023455912</v>
      </c>
      <c r="P63" s="120"/>
      <c r="Q63" s="120">
        <f>VLOOKUP(CONCATENATE($G$52,"_Ja_",hi!$C$61),fpre_reg_dat!$A$2:$CZ$4224,FPRE_REG!$L63,0)</f>
        <v>121.02714651478712</v>
      </c>
      <c r="R63" s="120"/>
      <c r="S63" s="120">
        <f>VLOOKUP(CONCATENATE($I$52,"_Ja_",hi!$C$61),fpre_reg_dat!$A$2:$CZ$4224,FPRE_REG!$L63,0)</f>
        <v>103.35393505372888</v>
      </c>
      <c r="T63" s="120"/>
      <c r="U63" s="120">
        <f>VLOOKUP(CONCATENATE($K$52,"_Ja_",hi!$C$61),fpre_reg_dat!$A$2:$CZ$4224,FPRE_REG!$L63,0)</f>
        <v>111.59538478394184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2"/>
        <v>12</v>
      </c>
      <c r="C64" s="118" t="s">
        <v>23</v>
      </c>
      <c r="D64" s="119"/>
      <c r="E64" s="115">
        <f>VLOOKUP(CONCATENATE($E$52,"_Qu_",hi!$C$61),fpre_reg_dat!$A$2:$CZ$4224,FPRE_REG!$B64,0)</f>
        <v>104.41165767863542</v>
      </c>
      <c r="F64" s="120"/>
      <c r="G64" s="120">
        <f>VLOOKUP(CONCATENATE($G$52,"_Qu_",hi!$C$61),fpre_reg_dat!$A$2:$CZ$4224,FPRE_REG!$B64,0)</f>
        <v>108.37264986573724</v>
      </c>
      <c r="H64" s="120"/>
      <c r="I64" s="120">
        <f>VLOOKUP(CONCATENATE($I$52,"_Qu_",hi!$C$61),fpre_reg_dat!$A$2:$CZ$4224,FPRE_REG!$B64,0)</f>
        <v>111.01090928647204</v>
      </c>
      <c r="J64" s="120"/>
      <c r="K64" s="120">
        <f>VLOOKUP(CONCATENATE($K$52,"_Qu_",hi!$C$61),fpre_reg_dat!$A$2:$CZ$4224,FPRE_REG!$B64,0)</f>
        <v>109.1371581107169</v>
      </c>
      <c r="L64" s="106">
        <f t="shared" si="3"/>
        <v>12</v>
      </c>
      <c r="M64" s="118">
        <f t="shared" si="1"/>
        <v>1992</v>
      </c>
      <c r="N64" s="119"/>
      <c r="O64" s="115">
        <f>VLOOKUP(CONCATENATE($E$52,"_Ja_",hi!$C$61),fpre_reg_dat!$A$2:$CZ$4224,FPRE_REG!$L64,0)</f>
        <v>112.76392718745289</v>
      </c>
      <c r="P64" s="120"/>
      <c r="Q64" s="120">
        <f>VLOOKUP(CONCATENATE($G$52,"_Ja_",hi!$C$61),fpre_reg_dat!$A$2:$CZ$4224,FPRE_REG!$L64,0)</f>
        <v>121.48594888684259</v>
      </c>
      <c r="R64" s="120"/>
      <c r="S64" s="120">
        <f>VLOOKUP(CONCATENATE($I$52,"_Ja_",hi!$C$61),fpre_reg_dat!$A$2:$CZ$4224,FPRE_REG!$L64,0)</f>
        <v>113.08580067058614</v>
      </c>
      <c r="T64" s="120"/>
      <c r="U64" s="120">
        <f>VLOOKUP(CONCATENATE($K$52,"_Ja_",hi!$C$61),fpre_reg_dat!$A$2:$CZ$4224,FPRE_REG!$L64,0)</f>
        <v>116.32931183442912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2"/>
        <v>13</v>
      </c>
      <c r="C65" s="118" t="s">
        <v>24</v>
      </c>
      <c r="D65" s="119"/>
      <c r="E65" s="115">
        <f>VLOOKUP(CONCATENATE($E$52,"_Qu_",hi!$C$61),fpre_reg_dat!$A$2:$CZ$4224,FPRE_REG!$B65,0)</f>
        <v>103.2971387434922</v>
      </c>
      <c r="F65" s="120"/>
      <c r="G65" s="120">
        <f>VLOOKUP(CONCATENATE($G$52,"_Qu_",hi!$C$61),fpre_reg_dat!$A$2:$CZ$4224,FPRE_REG!$B65,0)</f>
        <v>108.21563907909729</v>
      </c>
      <c r="H65" s="120"/>
      <c r="I65" s="120">
        <f>VLOOKUP(CONCATENATE($I$52,"_Qu_",hi!$C$61),fpre_reg_dat!$A$2:$CZ$4224,FPRE_REG!$B65,0)</f>
        <v>110.16367138388151</v>
      </c>
      <c r="J65" s="120"/>
      <c r="K65" s="120">
        <f>VLOOKUP(CONCATENATE($K$52,"_Qu_",hi!$C$61),fpre_reg_dat!$A$2:$CZ$4224,FPRE_REG!$B65,0)</f>
        <v>108.53572901605753</v>
      </c>
      <c r="L65" s="106">
        <f t="shared" si="3"/>
        <v>13</v>
      </c>
      <c r="M65" s="118">
        <f t="shared" si="1"/>
        <v>1993</v>
      </c>
      <c r="N65" s="119"/>
      <c r="O65" s="115">
        <f>VLOOKUP(CONCATENATE($E$52,"_Ja_",hi!$C$61),fpre_reg_dat!$A$2:$CZ$4224,FPRE_REG!$L65,0)</f>
        <v>109.6125828806839</v>
      </c>
      <c r="P65" s="120"/>
      <c r="Q65" s="120">
        <f>VLOOKUP(CONCATENATE($G$52,"_Ja_",hi!$C$61),fpre_reg_dat!$A$2:$CZ$4224,FPRE_REG!$L65,0)</f>
        <v>116.46691873347331</v>
      </c>
      <c r="R65" s="120"/>
      <c r="S65" s="120">
        <f>VLOOKUP(CONCATENATE($I$52,"_Ja_",hi!$C$61),fpre_reg_dat!$A$2:$CZ$4224,FPRE_REG!$L65,0)</f>
        <v>113.1220215687196</v>
      </c>
      <c r="T65" s="120"/>
      <c r="U65" s="120">
        <f>VLOOKUP(CONCATENATE($K$52,"_Ja_",hi!$C$61),fpre_reg_dat!$A$2:$CZ$4224,FPRE_REG!$L65,0)</f>
        <v>113.96753624509768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2"/>
        <v>14</v>
      </c>
      <c r="C66" s="118" t="s">
        <v>25</v>
      </c>
      <c r="D66" s="119"/>
      <c r="E66" s="115">
        <f>VLOOKUP(CONCATENATE($E$52,"_Qu_",hi!$C$61),fpre_reg_dat!$A$2:$CZ$4224,FPRE_REG!$B66,0)</f>
        <v>102.17150670221604</v>
      </c>
      <c r="F66" s="120"/>
      <c r="G66" s="120">
        <f>VLOOKUP(CONCATENATE($G$52,"_Qu_",hi!$C$61),fpre_reg_dat!$A$2:$CZ$4224,FPRE_REG!$B66,0)</f>
        <v>107.33817415073348</v>
      </c>
      <c r="H66" s="120"/>
      <c r="I66" s="120">
        <f>VLOOKUP(CONCATENATE($I$52,"_Qu_",hi!$C$61),fpre_reg_dat!$A$2:$CZ$4224,FPRE_REG!$B66,0)</f>
        <v>109.21053311976772</v>
      </c>
      <c r="J66" s="120"/>
      <c r="K66" s="120">
        <f>VLOOKUP(CONCATENATE($K$52,"_Qu_",hi!$C$61),fpre_reg_dat!$A$2:$CZ$4224,FPRE_REG!$B66,0)</f>
        <v>107.59198732742436</v>
      </c>
      <c r="L66" s="106">
        <f t="shared" si="3"/>
        <v>14</v>
      </c>
      <c r="M66" s="118">
        <f t="shared" si="1"/>
        <v>1994</v>
      </c>
      <c r="N66" s="119"/>
      <c r="O66" s="115">
        <f>VLOOKUP(CONCATENATE($E$52,"_Ja_",hi!$C$61),fpre_reg_dat!$A$2:$CZ$4224,FPRE_REG!$L66,0)</f>
        <v>115.32130444439971</v>
      </c>
      <c r="P66" s="120"/>
      <c r="Q66" s="120">
        <f>VLOOKUP(CONCATENATE($G$52,"_Ja_",hi!$C$61),fpre_reg_dat!$A$2:$CZ$4224,FPRE_REG!$L66,0)</f>
        <v>120.20066621842649</v>
      </c>
      <c r="R66" s="120"/>
      <c r="S66" s="120">
        <f>VLOOKUP(CONCATENATE($I$52,"_Ja_",hi!$C$61),fpre_reg_dat!$A$2:$CZ$4224,FPRE_REG!$L66,0)</f>
        <v>116.04454179109132</v>
      </c>
      <c r="T66" s="120"/>
      <c r="U66" s="120">
        <f>VLOOKUP(CONCATENATE($K$52,"_Ja_",hi!$C$61),fpre_reg_dat!$A$2:$CZ$4224,FPRE_REG!$L66,0)</f>
        <v>117.57493007397638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2"/>
        <v>15</v>
      </c>
      <c r="C67" s="118" t="s">
        <v>26</v>
      </c>
      <c r="D67" s="119"/>
      <c r="E67" s="115">
        <f>VLOOKUP(CONCATENATE($E$52,"_Qu_",hi!$C$61),fpre_reg_dat!$A$2:$CZ$4224,FPRE_REG!$B67,0)</f>
        <v>102.9835359607989</v>
      </c>
      <c r="F67" s="120"/>
      <c r="G67" s="120">
        <f>VLOOKUP(CONCATENATE($G$52,"_Qu_",hi!$C$61),fpre_reg_dat!$A$2:$CZ$4224,FPRE_REG!$B67,0)</f>
        <v>108.14933523294479</v>
      </c>
      <c r="H67" s="120"/>
      <c r="I67" s="120">
        <f>VLOOKUP(CONCATENATE($I$52,"_Qu_",hi!$C$61),fpre_reg_dat!$A$2:$CZ$4224,FPRE_REG!$B67,0)</f>
        <v>109.80262152003564</v>
      </c>
      <c r="J67" s="120"/>
      <c r="K67" s="120">
        <f>VLOOKUP(CONCATENATE($K$52,"_Qu_",hi!$C$61),fpre_reg_dat!$A$2:$CZ$4224,FPRE_REG!$B67,0)</f>
        <v>108.2994537652804</v>
      </c>
      <c r="L67" s="106">
        <f t="shared" si="3"/>
        <v>15</v>
      </c>
      <c r="M67" s="118">
        <f t="shared" si="1"/>
        <v>1995</v>
      </c>
      <c r="N67" s="119"/>
      <c r="O67" s="115">
        <f>VLOOKUP(CONCATENATE($E$52,"_Ja_",hi!$C$61),fpre_reg_dat!$A$2:$CZ$4224,FPRE_REG!$L67,0)</f>
        <v>114.30492545669561</v>
      </c>
      <c r="P67" s="120"/>
      <c r="Q67" s="120">
        <f>VLOOKUP(CONCATENATE($G$52,"_Ja_",hi!$C$61),fpre_reg_dat!$A$2:$CZ$4224,FPRE_REG!$L67,0)</f>
        <v>118.11552554980204</v>
      </c>
      <c r="R67" s="120"/>
      <c r="S67" s="120">
        <f>VLOOKUP(CONCATENATE($I$52,"_Ja_",hi!$C$61),fpre_reg_dat!$A$2:$CZ$4224,FPRE_REG!$L67,0)</f>
        <v>108.7803392002894</v>
      </c>
      <c r="T67" s="120"/>
      <c r="U67" s="120">
        <f>VLOOKUP(CONCATENATE($K$52,"_Ja_",hi!$C$61),fpre_reg_dat!$A$2:$CZ$4224,FPRE_REG!$L67,0)</f>
        <v>113.16084581416538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2"/>
        <v>16</v>
      </c>
      <c r="C68" s="118" t="s">
        <v>27</v>
      </c>
      <c r="D68" s="119"/>
      <c r="E68" s="115">
        <f>VLOOKUP(CONCATENATE($E$52,"_Qu_",hi!$C$61),fpre_reg_dat!$A$2:$CZ$4224,FPRE_REG!$B68,0)</f>
        <v>106.06305955925599</v>
      </c>
      <c r="F68" s="120"/>
      <c r="G68" s="120">
        <f>VLOOKUP(CONCATENATE($G$52,"_Qu_",hi!$C$61),fpre_reg_dat!$A$2:$CZ$4224,FPRE_REG!$B68,0)</f>
        <v>111.72239098010397</v>
      </c>
      <c r="H68" s="120"/>
      <c r="I68" s="120">
        <f>VLOOKUP(CONCATENATE($I$52,"_Qu_",hi!$C$61),fpre_reg_dat!$A$2:$CZ$4224,FPRE_REG!$B68,0)</f>
        <v>113.94032683993656</v>
      </c>
      <c r="J68" s="120"/>
      <c r="K68" s="120">
        <f>VLOOKUP(CONCATENATE($K$52,"_Qu_",hi!$C$61),fpre_reg_dat!$A$2:$CZ$4224,FPRE_REG!$B68,0)</f>
        <v>112.07955298536692</v>
      </c>
      <c r="L68" s="106">
        <f t="shared" si="3"/>
        <v>16</v>
      </c>
      <c r="M68" s="118">
        <f t="shared" si="1"/>
        <v>1996</v>
      </c>
      <c r="N68" s="119"/>
      <c r="O68" s="115">
        <f>VLOOKUP(CONCATENATE($E$52,"_Ja_",hi!$C$61),fpre_reg_dat!$A$2:$CZ$4224,FPRE_REG!$L68,0)</f>
        <v>112.35786571986847</v>
      </c>
      <c r="P68" s="120"/>
      <c r="Q68" s="120">
        <f>VLOOKUP(CONCATENATE($G$52,"_Ja_",hi!$C$61),fpre_reg_dat!$A$2:$CZ$4224,FPRE_REG!$L68,0)</f>
        <v>117.04356754832786</v>
      </c>
      <c r="R68" s="120"/>
      <c r="S68" s="120">
        <f>VLOOKUP(CONCATENATE($I$52,"_Ja_",hi!$C$61),fpre_reg_dat!$A$2:$CZ$4224,FPRE_REG!$L68,0)</f>
        <v>105.81296256112802</v>
      </c>
      <c r="T68" s="120"/>
      <c r="U68" s="120">
        <f>VLOOKUP(CONCATENATE($K$52,"_Ja_",hi!$C$61),fpre_reg_dat!$A$2:$CZ$4224,FPRE_REG!$L68,0)</f>
        <v>111.06951279250413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2"/>
        <v>17</v>
      </c>
      <c r="C69" s="118" t="s">
        <v>28</v>
      </c>
      <c r="D69" s="119"/>
      <c r="E69" s="115">
        <f>VLOOKUP(CONCATENATE($E$52,"_Qu_",hi!$C$61),fpre_reg_dat!$A$2:$CZ$4224,FPRE_REG!$B69,0)</f>
        <v>106.88818538175117</v>
      </c>
      <c r="F69" s="120"/>
      <c r="G69" s="120">
        <f>VLOOKUP(CONCATENATE($G$52,"_Qu_",hi!$C$61),fpre_reg_dat!$A$2:$CZ$4224,FPRE_REG!$B69,0)</f>
        <v>112.37661151456173</v>
      </c>
      <c r="H69" s="120"/>
      <c r="I69" s="120">
        <f>VLOOKUP(CONCATENATE($I$52,"_Qu_",hi!$C$61),fpre_reg_dat!$A$2:$CZ$4224,FPRE_REG!$B69,0)</f>
        <v>115.56851495920522</v>
      </c>
      <c r="J69" s="120"/>
      <c r="K69" s="120">
        <f>VLOOKUP(CONCATENATE($K$52,"_Qu_",hi!$C$61),fpre_reg_dat!$A$2:$CZ$4224,FPRE_REG!$B69,0)</f>
        <v>113.21620923963877</v>
      </c>
      <c r="L69" s="106">
        <f t="shared" si="3"/>
        <v>17</v>
      </c>
      <c r="M69" s="118">
        <f t="shared" si="1"/>
        <v>1997</v>
      </c>
      <c r="N69" s="119"/>
      <c r="O69" s="115">
        <f>VLOOKUP(CONCATENATE($E$52,"_Ja_",hi!$C$61),fpre_reg_dat!$A$2:$CZ$4224,FPRE_REG!$L69,0)</f>
        <v>101.13557849311228</v>
      </c>
      <c r="P69" s="120"/>
      <c r="Q69" s="120">
        <f>VLOOKUP(CONCATENATE($G$52,"_Ja_",hi!$C$61),fpre_reg_dat!$A$2:$CZ$4224,FPRE_REG!$L69,0)</f>
        <v>111.38008924655871</v>
      </c>
      <c r="R69" s="120"/>
      <c r="S69" s="120">
        <f>VLOOKUP(CONCATENATE($I$52,"_Ja_",hi!$C$61),fpre_reg_dat!$A$2:$CZ$4224,FPRE_REG!$L69,0)</f>
        <v>99.396067954441946</v>
      </c>
      <c r="T69" s="120"/>
      <c r="U69" s="120">
        <f>VLOOKUP(CONCATENATE($K$52,"_Ja_",hi!$C$61),fpre_reg_dat!$A$2:$CZ$4224,FPRE_REG!$L69,0)</f>
        <v>104.31344331608597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2"/>
        <v>18</v>
      </c>
      <c r="C70" s="118" t="s">
        <v>29</v>
      </c>
      <c r="D70" s="119"/>
      <c r="E70" s="115">
        <f>VLOOKUP(CONCATENATE($E$52,"_Qu_",hi!$C$61),fpre_reg_dat!$A$2:$CZ$4224,FPRE_REG!$B70,0)</f>
        <v>106.69241953874729</v>
      </c>
      <c r="F70" s="120"/>
      <c r="G70" s="120">
        <f>VLOOKUP(CONCATENATE($G$52,"_Qu_",hi!$C$61),fpre_reg_dat!$A$2:$CZ$4224,FPRE_REG!$B70,0)</f>
        <v>112.20854626094888</v>
      </c>
      <c r="H70" s="120"/>
      <c r="I70" s="120">
        <f>VLOOKUP(CONCATENATE($I$52,"_Qu_",hi!$C$61),fpre_reg_dat!$A$2:$CZ$4224,FPRE_REG!$B70,0)</f>
        <v>115.69030557119989</v>
      </c>
      <c r="J70" s="120"/>
      <c r="K70" s="120">
        <f>VLOOKUP(CONCATENATE($K$52,"_Qu_",hi!$C$61),fpre_reg_dat!$A$2:$CZ$4224,FPRE_REG!$B70,0)</f>
        <v>113.18208792258129</v>
      </c>
      <c r="L70" s="106">
        <f t="shared" si="3"/>
        <v>18</v>
      </c>
      <c r="M70" s="118">
        <f t="shared" si="1"/>
        <v>1998</v>
      </c>
      <c r="N70" s="119"/>
      <c r="O70" s="115">
        <f>VLOOKUP(CONCATENATE($E$52,"_Ja_",hi!$C$61),fpre_reg_dat!$A$2:$CZ$4224,FPRE_REG!$L70,0)</f>
        <v>91.254721296423199</v>
      </c>
      <c r="P70" s="120"/>
      <c r="Q70" s="120">
        <f>VLOOKUP(CONCATENATE($G$52,"_Ja_",hi!$C$61),fpre_reg_dat!$A$2:$CZ$4224,FPRE_REG!$L70,0)</f>
        <v>101.9796581195414</v>
      </c>
      <c r="R70" s="120"/>
      <c r="S70" s="120">
        <f>VLOOKUP(CONCATENATE($I$52,"_Ja_",hi!$C$61),fpre_reg_dat!$A$2:$CZ$4224,FPRE_REG!$L70,0)</f>
        <v>94.630984546650907</v>
      </c>
      <c r="T70" s="120"/>
      <c r="U70" s="120">
        <f>VLOOKUP(CONCATENATE($K$52,"_Ja_",hi!$C$61),fpre_reg_dat!$A$2:$CZ$4224,FPRE_REG!$L70,0)</f>
        <v>97.06026443211843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2"/>
        <v>19</v>
      </c>
      <c r="C71" s="118" t="s">
        <v>30</v>
      </c>
      <c r="D71" s="119"/>
      <c r="E71" s="115">
        <f>VLOOKUP(CONCATENATE($E$52,"_Qu_",hi!$C$61),fpre_reg_dat!$A$2:$CZ$4224,FPRE_REG!$B71,0)</f>
        <v>107.91603716482729</v>
      </c>
      <c r="F71" s="120"/>
      <c r="G71" s="120">
        <f>VLOOKUP(CONCATENATE($G$52,"_Qu_",hi!$C$61),fpre_reg_dat!$A$2:$CZ$4224,FPRE_REG!$B71,0)</f>
        <v>113.97884190499397</v>
      </c>
      <c r="H71" s="120"/>
      <c r="I71" s="120">
        <f>VLOOKUP(CONCATENATE($I$52,"_Qu_",hi!$C$61),fpre_reg_dat!$A$2:$CZ$4224,FPRE_REG!$B71,0)</f>
        <v>116.27697256008969</v>
      </c>
      <c r="J71" s="120"/>
      <c r="K71" s="120">
        <f>VLOOKUP(CONCATENATE($K$52,"_Qu_",hi!$C$61),fpre_reg_dat!$A$2:$CZ$4224,FPRE_REG!$B71,0)</f>
        <v>114.32454263923819</v>
      </c>
      <c r="L71" s="106">
        <f t="shared" si="3"/>
        <v>19</v>
      </c>
      <c r="M71" s="118">
        <f t="shared" si="1"/>
        <v>1999</v>
      </c>
      <c r="N71" s="119"/>
      <c r="O71" s="115">
        <f>VLOOKUP(CONCATENATE($E$52,"_Ja_",hi!$C$61),fpre_reg_dat!$A$2:$CZ$4224,FPRE_REG!$L71,0)</f>
        <v>90.798287399289819</v>
      </c>
      <c r="P71" s="120"/>
      <c r="Q71" s="120">
        <f>VLOOKUP(CONCATENATE($G$52,"_Ja_",hi!$C$61),fpre_reg_dat!$A$2:$CZ$4224,FPRE_REG!$L71,0)</f>
        <v>100.54643215331186</v>
      </c>
      <c r="R71" s="120"/>
      <c r="S71" s="120">
        <f>VLOOKUP(CONCATENATE($I$52,"_Ja_",hi!$C$61),fpre_reg_dat!$A$2:$CZ$4224,FPRE_REG!$L71,0)</f>
        <v>94.20030827282892</v>
      </c>
      <c r="T71" s="120"/>
      <c r="U71" s="120">
        <f>VLOOKUP(CONCATENATE($K$52,"_Ja_",hi!$C$61),fpre_reg_dat!$A$2:$CZ$4224,FPRE_REG!$L71,0)</f>
        <v>96.234012912592632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2"/>
        <v>20</v>
      </c>
      <c r="C72" s="118" t="s">
        <v>31</v>
      </c>
      <c r="D72" s="119"/>
      <c r="E72" s="115">
        <f>VLOOKUP(CONCATENATE($E$52,"_Qu_",hi!$C$61),fpre_reg_dat!$A$2:$CZ$4224,FPRE_REG!$B72,0)</f>
        <v>109.12682987288554</v>
      </c>
      <c r="F72" s="120"/>
      <c r="G72" s="120">
        <f>VLOOKUP(CONCATENATE($G$52,"_Qu_",hi!$C$61),fpre_reg_dat!$A$2:$CZ$4224,FPRE_REG!$B72,0)</f>
        <v>115.4811387172022</v>
      </c>
      <c r="H72" s="120"/>
      <c r="I72" s="120">
        <f>VLOOKUP(CONCATENATE($I$52,"_Qu_",hi!$C$61),fpre_reg_dat!$A$2:$CZ$4224,FPRE_REG!$B72,0)</f>
        <v>116.74880154402736</v>
      </c>
      <c r="J72" s="120"/>
      <c r="K72" s="120">
        <f>VLOOKUP(CONCATENATE($K$52,"_Qu_",hi!$C$61),fpre_reg_dat!$A$2:$CZ$4224,FPRE_REG!$B72,0)</f>
        <v>115.30284934362945</v>
      </c>
      <c r="L72" s="106">
        <f t="shared" si="3"/>
        <v>20</v>
      </c>
      <c r="M72" s="118">
        <f t="shared" si="1"/>
        <v>2000</v>
      </c>
      <c r="N72" s="119"/>
      <c r="O72" s="115">
        <f>VLOOKUP(CONCATENATE($E$52,"_Ja_",hi!$C$61),fpre_reg_dat!$A$2:$CZ$4224,FPRE_REG!$L72,0)</f>
        <v>95.936628139899057</v>
      </c>
      <c r="P72" s="120"/>
      <c r="Q72" s="120">
        <f>VLOOKUP(CONCATENATE($G$52,"_Ja_",hi!$C$61),fpre_reg_dat!$A$2:$CZ$4224,FPRE_REG!$L72,0)</f>
        <v>107.25038066677823</v>
      </c>
      <c r="R72" s="120"/>
      <c r="S72" s="120">
        <f>VLOOKUP(CONCATENATE($I$52,"_Ja_",hi!$C$61),fpre_reg_dat!$A$2:$CZ$4224,FPRE_REG!$L72,0)</f>
        <v>104.13420558941668</v>
      </c>
      <c r="T72" s="120"/>
      <c r="U72" s="120">
        <f>VLOOKUP(CONCATENATE($K$52,"_Ja_",hi!$C$61),fpre_reg_dat!$A$2:$CZ$4224,FPRE_REG!$L72,0)</f>
        <v>104.27181979416974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2"/>
        <v>21</v>
      </c>
      <c r="C73" s="118" t="s">
        <v>32</v>
      </c>
      <c r="D73" s="119"/>
      <c r="E73" s="115">
        <f>VLOOKUP(CONCATENATE($E$52,"_Qu_",hi!$C$61),fpre_reg_dat!$A$2:$CZ$4224,FPRE_REG!$B73,0)</f>
        <v>109.67878991870941</v>
      </c>
      <c r="F73" s="120"/>
      <c r="G73" s="120">
        <f>VLOOKUP(CONCATENATE($G$52,"_Qu_",hi!$C$61),fpre_reg_dat!$A$2:$CZ$4224,FPRE_REG!$B73,0)</f>
        <v>115.2743953943321</v>
      </c>
      <c r="H73" s="120"/>
      <c r="I73" s="120">
        <f>VLOOKUP(CONCATENATE($I$52,"_Qu_",hi!$C$61),fpre_reg_dat!$A$2:$CZ$4224,FPRE_REG!$B73,0)</f>
        <v>115.4712145290716</v>
      </c>
      <c r="J73" s="120"/>
      <c r="K73" s="120">
        <f>VLOOKUP(CONCATENATE($K$52,"_Qu_",hi!$C$61),fpre_reg_dat!$A$2:$CZ$4224,FPRE_REG!$B73,0)</f>
        <v>114.68172316047536</v>
      </c>
      <c r="L73" s="106">
        <f t="shared" si="3"/>
        <v>21</v>
      </c>
      <c r="M73" s="118">
        <f t="shared" si="1"/>
        <v>2001</v>
      </c>
      <c r="N73" s="119"/>
      <c r="O73" s="115">
        <f>VLOOKUP(CONCATENATE($E$52,"_Ja_",hi!$C$61),fpre_reg_dat!$A$2:$CZ$4224,FPRE_REG!$L73,0)</f>
        <v>96.402641025780127</v>
      </c>
      <c r="P73" s="120"/>
      <c r="Q73" s="120">
        <f>VLOOKUP(CONCATENATE($G$52,"_Ja_",hi!$C$61),fpre_reg_dat!$A$2:$CZ$4224,FPRE_REG!$L73,0)</f>
        <v>110.41662518666821</v>
      </c>
      <c r="R73" s="120"/>
      <c r="S73" s="120">
        <f>VLOOKUP(CONCATENATE($I$52,"_Ja_",hi!$C$61),fpre_reg_dat!$A$2:$CZ$4224,FPRE_REG!$L73,0)</f>
        <v>107.97498340283154</v>
      </c>
      <c r="T73" s="120"/>
      <c r="U73" s="120">
        <f>VLOOKUP(CONCATENATE($K$52,"_Ja_",hi!$C$61),fpre_reg_dat!$A$2:$CZ$4224,FPRE_REG!$L73,0)</f>
        <v>107.40355645640962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2"/>
        <v>22</v>
      </c>
      <c r="C74" s="118" t="s">
        <v>33</v>
      </c>
      <c r="D74" s="119"/>
      <c r="E74" s="115">
        <f>VLOOKUP(CONCATENATE($E$52,"_Qu_",hi!$C$61),fpre_reg_dat!$A$2:$CZ$4224,FPRE_REG!$B74,0)</f>
        <v>110.88258601550989</v>
      </c>
      <c r="F74" s="120"/>
      <c r="G74" s="120">
        <f>VLOOKUP(CONCATENATE($G$52,"_Qu_",hi!$C$61),fpre_reg_dat!$A$2:$CZ$4224,FPRE_REG!$B74,0)</f>
        <v>117.04272557358702</v>
      </c>
      <c r="H74" s="120"/>
      <c r="I74" s="120">
        <f>VLOOKUP(CONCATENATE($I$52,"_Qu_",hi!$C$61),fpre_reg_dat!$A$2:$CZ$4224,FPRE_REG!$B74,0)</f>
        <v>117.44555406134552</v>
      </c>
      <c r="J74" s="120"/>
      <c r="K74" s="120">
        <f>VLOOKUP(CONCATENATE($K$52,"_Qu_",hi!$C$61),fpre_reg_dat!$A$2:$CZ$4224,FPRE_REG!$B74,0)</f>
        <v>116.47846215304772</v>
      </c>
      <c r="L74" s="106">
        <f t="shared" si="3"/>
        <v>22</v>
      </c>
      <c r="M74" s="118">
        <f t="shared" si="1"/>
        <v>2002</v>
      </c>
      <c r="N74" s="119"/>
      <c r="O74" s="115">
        <f>VLOOKUP(CONCATENATE($E$52,"_Ja_",hi!$C$61),fpre_reg_dat!$A$2:$CZ$4224,FPRE_REG!$L74,0)</f>
        <v>97.422794620012411</v>
      </c>
      <c r="P74" s="120"/>
      <c r="Q74" s="120">
        <f>VLOOKUP(CONCATENATE($G$52,"_Ja_",hi!$C$61),fpre_reg_dat!$A$2:$CZ$4224,FPRE_REG!$L74,0)</f>
        <v>113.62176978190197</v>
      </c>
      <c r="R74" s="120"/>
      <c r="S74" s="120">
        <f>VLOOKUP(CONCATENATE($I$52,"_Ja_",hi!$C$61),fpre_reg_dat!$A$2:$CZ$4224,FPRE_REG!$L74,0)</f>
        <v>111.34643002755308</v>
      </c>
      <c r="T74" s="120"/>
      <c r="U74" s="120">
        <f>VLOOKUP(CONCATENATE($K$52,"_Ja_",hi!$C$61),fpre_reg_dat!$A$2:$CZ$4224,FPRE_REG!$L74,0)</f>
        <v>110.39978166929869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2"/>
        <v>23</v>
      </c>
      <c r="C75" s="118" t="s">
        <v>34</v>
      </c>
      <c r="D75" s="119"/>
      <c r="E75" s="115">
        <f>VLOOKUP(CONCATENATE($E$52,"_Qu_",hi!$C$61),fpre_reg_dat!$A$2:$CZ$4224,FPRE_REG!$B75,0)</f>
        <v>115.96059990204822</v>
      </c>
      <c r="F75" s="120"/>
      <c r="G75" s="120">
        <f>VLOOKUP(CONCATENATE($G$52,"_Qu_",hi!$C$61),fpre_reg_dat!$A$2:$CZ$4224,FPRE_REG!$B75,0)</f>
        <v>121.88974256136463</v>
      </c>
      <c r="H75" s="120"/>
      <c r="I75" s="120">
        <f>VLOOKUP(CONCATENATE($I$52,"_Qu_",hi!$C$61),fpre_reg_dat!$A$2:$CZ$4224,FPRE_REG!$B75,0)</f>
        <v>123.32044589298066</v>
      </c>
      <c r="J75" s="120"/>
      <c r="K75" s="120">
        <f>VLOOKUP(CONCATENATE($K$52,"_Qu_",hi!$C$61),fpre_reg_dat!$A$2:$CZ$4224,FPRE_REG!$B75,0)</f>
        <v>121.84082345280612</v>
      </c>
      <c r="L75" s="106">
        <f t="shared" si="3"/>
        <v>23</v>
      </c>
      <c r="M75" s="118">
        <f t="shared" si="1"/>
        <v>2003</v>
      </c>
      <c r="N75" s="119"/>
      <c r="O75" s="115">
        <f>VLOOKUP(CONCATENATE($E$52,"_Ja_",hi!$C$61),fpre_reg_dat!$A$2:$CZ$4224,FPRE_REG!$L75,0)</f>
        <v>101.20868407491572</v>
      </c>
      <c r="P75" s="120"/>
      <c r="Q75" s="120">
        <f>VLOOKUP(CONCATENATE($G$52,"_Ja_",hi!$C$61),fpre_reg_dat!$A$2:$CZ$4224,FPRE_REG!$L75,0)</f>
        <v>118.48044616680946</v>
      </c>
      <c r="R75" s="120"/>
      <c r="S75" s="120">
        <f>VLOOKUP(CONCATENATE($I$52,"_Ja_",hi!$C$61),fpre_reg_dat!$A$2:$CZ$4224,FPRE_REG!$L75,0)</f>
        <v>116.66538249593404</v>
      </c>
      <c r="T75" s="120"/>
      <c r="U75" s="120">
        <f>VLOOKUP(CONCATENATE($K$52,"_Ja_",hi!$C$61),fpre_reg_dat!$A$2:$CZ$4224,FPRE_REG!$L75,0)</f>
        <v>115.33645154499172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2"/>
        <v>24</v>
      </c>
      <c r="C76" s="118" t="s">
        <v>35</v>
      </c>
      <c r="D76" s="119"/>
      <c r="E76" s="115">
        <f>VLOOKUP(CONCATENATE($E$52,"_Qu_",hi!$C$61),fpre_reg_dat!$A$2:$CZ$4224,FPRE_REG!$B76,0)</f>
        <v>116.88755724880515</v>
      </c>
      <c r="F76" s="120"/>
      <c r="G76" s="120">
        <f>VLOOKUP(CONCATENATE($G$52,"_Qu_",hi!$C$61),fpre_reg_dat!$A$2:$CZ$4224,FPRE_REG!$B76,0)</f>
        <v>123.01931852351954</v>
      </c>
      <c r="H76" s="120"/>
      <c r="I76" s="120">
        <f>VLOOKUP(CONCATENATE($I$52,"_Qu_",hi!$C$61),fpre_reg_dat!$A$2:$CZ$4224,FPRE_REG!$B76,0)</f>
        <v>127.98194221661996</v>
      </c>
      <c r="J76" s="120"/>
      <c r="K76" s="120">
        <f>VLOOKUP(CONCATENATE($K$52,"_Qu_",hi!$C$61),fpre_reg_dat!$A$2:$CZ$4224,FPRE_REG!$B76,0)</f>
        <v>124.61905702512341</v>
      </c>
      <c r="L76" s="106">
        <f t="shared" si="3"/>
        <v>24</v>
      </c>
      <c r="M76" s="118">
        <f t="shared" si="1"/>
        <v>2004</v>
      </c>
      <c r="N76" s="119"/>
      <c r="O76" s="115">
        <f>VLOOKUP(CONCATENATE($E$52,"_Ja_",hi!$C$61),fpre_reg_dat!$A$2:$CZ$4224,FPRE_REG!$L76,0)</f>
        <v>106.56405230743053</v>
      </c>
      <c r="P76" s="120"/>
      <c r="Q76" s="120">
        <f>VLOOKUP(CONCATENATE($G$52,"_Ja_",hi!$C$61),fpre_reg_dat!$A$2:$CZ$4224,FPRE_REG!$L76,0)</f>
        <v>124.52940509754559</v>
      </c>
      <c r="R76" s="120"/>
      <c r="S76" s="120">
        <f>VLOOKUP(CONCATENATE($I$52,"_Ja_",hi!$C$61),fpre_reg_dat!$A$2:$CZ$4224,FPRE_REG!$L76,0)</f>
        <v>121.67453708589132</v>
      </c>
      <c r="T76" s="120"/>
      <c r="U76" s="120">
        <f>VLOOKUP(CONCATENATE($K$52,"_Ja_",hi!$C$61),fpre_reg_dat!$A$2:$CZ$4224,FPRE_REG!$L76,0)</f>
        <v>120.798027142601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2"/>
        <v>25</v>
      </c>
      <c r="C77" s="118" t="s">
        <v>36</v>
      </c>
      <c r="D77" s="119"/>
      <c r="E77" s="115">
        <f>VLOOKUP(CONCATENATE($E$52,"_Qu_",hi!$C$61),fpre_reg_dat!$A$2:$CZ$4224,FPRE_REG!$B77,0)</f>
        <v>123.02368365052149</v>
      </c>
      <c r="F77" s="120"/>
      <c r="G77" s="120">
        <f>VLOOKUP(CONCATENATE($G$52,"_Qu_",hi!$C$61),fpre_reg_dat!$A$2:$CZ$4224,FPRE_REG!$B77,0)</f>
        <v>129.62437095161653</v>
      </c>
      <c r="H77" s="120"/>
      <c r="I77" s="120">
        <f>VLOOKUP(CONCATENATE($I$52,"_Qu_",hi!$C$61),fpre_reg_dat!$A$2:$CZ$4224,FPRE_REG!$B77,0)</f>
        <v>136.97850444010547</v>
      </c>
      <c r="J77" s="120"/>
      <c r="K77" s="120">
        <f>VLOOKUP(CONCATENATE($K$52,"_Qu_",hi!$C$61),fpre_reg_dat!$A$2:$CZ$4224,FPRE_REG!$B77,0)</f>
        <v>132.29977256208869</v>
      </c>
      <c r="L77" s="106">
        <f t="shared" si="3"/>
        <v>25</v>
      </c>
      <c r="M77" s="118">
        <f t="shared" si="1"/>
        <v>2005</v>
      </c>
      <c r="N77" s="119"/>
      <c r="O77" s="115">
        <f>VLOOKUP(CONCATENATE($E$52,"_Ja_",hi!$C$61),fpre_reg_dat!$A$2:$CZ$4224,FPRE_REG!$L77,0)</f>
        <v>116.7229108646868</v>
      </c>
      <c r="P77" s="120"/>
      <c r="Q77" s="120">
        <f>VLOOKUP(CONCATENATE($G$52,"_Ja_",hi!$C$61),fpre_reg_dat!$A$2:$CZ$4224,FPRE_REG!$L77,0)</f>
        <v>136.11711521056674</v>
      </c>
      <c r="R77" s="120"/>
      <c r="S77" s="120">
        <f>VLOOKUP(CONCATENATE($I$52,"_Ja_",hi!$C$61),fpre_reg_dat!$A$2:$CZ$4224,FPRE_REG!$L77,0)</f>
        <v>143.89070686350502</v>
      </c>
      <c r="T77" s="120"/>
      <c r="U77" s="120">
        <f>VLOOKUP(CONCATENATE($K$52,"_Ja_",hi!$C$61),fpre_reg_dat!$A$2:$CZ$4224,FPRE_REG!$L77,0)</f>
        <v>137.26603271963614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2"/>
        <v>26</v>
      </c>
      <c r="C78" s="118" t="s">
        <v>37</v>
      </c>
      <c r="D78" s="119"/>
      <c r="E78" s="115">
        <f>VLOOKUP(CONCATENATE($E$52,"_Qu_",hi!$C$61),fpre_reg_dat!$A$2:$CZ$4224,FPRE_REG!$B78,0)</f>
        <v>122.7167409566498</v>
      </c>
      <c r="F78" s="120"/>
      <c r="G78" s="120">
        <f>VLOOKUP(CONCATENATE($G$52,"_Qu_",hi!$C$61),fpre_reg_dat!$A$2:$CZ$4224,FPRE_REG!$B78,0)</f>
        <v>128.56055781946495</v>
      </c>
      <c r="H78" s="120"/>
      <c r="I78" s="120">
        <f>VLOOKUP(CONCATENATE($I$52,"_Qu_",hi!$C$61),fpre_reg_dat!$A$2:$CZ$4224,FPRE_REG!$B78,0)</f>
        <v>140.18758007226893</v>
      </c>
      <c r="J78" s="120"/>
      <c r="K78" s="120">
        <f>VLOOKUP(CONCATENATE($K$52,"_Qu_",hi!$C$61),fpre_reg_dat!$A$2:$CZ$4224,FPRE_REG!$B78,0)</f>
        <v>133.35332042269187</v>
      </c>
      <c r="L78" s="106">
        <f t="shared" si="3"/>
        <v>26</v>
      </c>
      <c r="M78" s="118">
        <f t="shared" si="1"/>
        <v>2006</v>
      </c>
      <c r="N78" s="119"/>
      <c r="O78" s="115">
        <f>VLOOKUP(CONCATENATE($E$52,"_Ja_",hi!$C$61),fpre_reg_dat!$A$2:$CZ$4224,FPRE_REG!$L78,0)</f>
        <v>123.94590880223519</v>
      </c>
      <c r="P78" s="120"/>
      <c r="Q78" s="120">
        <f>VLOOKUP(CONCATENATE($G$52,"_Ja_",hi!$C$61),fpre_reg_dat!$A$2:$CZ$4224,FPRE_REG!$L78,0)</f>
        <v>146.55882793576174</v>
      </c>
      <c r="R78" s="120"/>
      <c r="S78" s="120">
        <f>VLOOKUP(CONCATENATE($I$52,"_Ja_",hi!$C$61),fpre_reg_dat!$A$2:$CZ$4224,FPRE_REG!$L78,0)</f>
        <v>160.140874830667</v>
      </c>
      <c r="T78" s="120"/>
      <c r="U78" s="120">
        <f>VLOOKUP(CONCATENATE($K$52,"_Ja_",hi!$C$61),fpre_reg_dat!$A$2:$CZ$4224,FPRE_REG!$L78,0)</f>
        <v>150.05324282121029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2"/>
        <v>27</v>
      </c>
      <c r="C79" s="118" t="s">
        <v>38</v>
      </c>
      <c r="D79" s="119"/>
      <c r="E79" s="115">
        <f>VLOOKUP(CONCATENATE($E$52,"_Qu_",hi!$C$61),fpre_reg_dat!$A$2:$CZ$4224,FPRE_REG!$B79,0)</f>
        <v>124.25831512801298</v>
      </c>
      <c r="F79" s="120"/>
      <c r="G79" s="120">
        <f>VLOOKUP(CONCATENATE($G$52,"_Qu_",hi!$C$61),fpre_reg_dat!$A$2:$CZ$4224,FPRE_REG!$B79,0)</f>
        <v>130.43408615207034</v>
      </c>
      <c r="H79" s="120"/>
      <c r="I79" s="120">
        <f>VLOOKUP(CONCATENATE($I$52,"_Qu_",hi!$C$61),fpre_reg_dat!$A$2:$CZ$4224,FPRE_REG!$B79,0)</f>
        <v>145.66045569406381</v>
      </c>
      <c r="J79" s="120"/>
      <c r="K79" s="120">
        <f>VLOOKUP(CONCATENATE($K$52,"_Qu_",hi!$C$61),fpre_reg_dat!$A$2:$CZ$4224,FPRE_REG!$B79,0)</f>
        <v>136.89160019891901</v>
      </c>
      <c r="L79" s="106">
        <f t="shared" si="3"/>
        <v>27</v>
      </c>
      <c r="M79" s="118">
        <f t="shared" si="1"/>
        <v>2007</v>
      </c>
      <c r="N79" s="119"/>
      <c r="O79" s="115">
        <f>VLOOKUP(CONCATENATE($E$52,"_Ja_",hi!$C$61),fpre_reg_dat!$A$2:$CZ$4224,FPRE_REG!$L79,0)</f>
        <v>139.2377455464127</v>
      </c>
      <c r="P79" s="120"/>
      <c r="Q79" s="120">
        <f>VLOOKUP(CONCATENATE($G$52,"_Ja_",hi!$C$61),fpre_reg_dat!$A$2:$CZ$4224,FPRE_REG!$L79,0)</f>
        <v>163.89312614919933</v>
      </c>
      <c r="R79" s="120"/>
      <c r="S79" s="120">
        <f>VLOOKUP(CONCATENATE($I$52,"_Ja_",hi!$C$61),fpre_reg_dat!$A$2:$CZ$4224,FPRE_REG!$L79,0)</f>
        <v>178.16672924993236</v>
      </c>
      <c r="T79" s="120"/>
      <c r="U79" s="120">
        <f>VLOOKUP(CONCATENATE($K$52,"_Ja_",hi!$C$61),fpre_reg_dat!$A$2:$CZ$4224,FPRE_REG!$L79,0)</f>
        <v>167.44792029903857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2"/>
        <v>28</v>
      </c>
      <c r="C80" s="118" t="s">
        <v>39</v>
      </c>
      <c r="D80" s="119"/>
      <c r="E80" s="115">
        <f>VLOOKUP(CONCATENATE($E$52,"_Qu_",hi!$C$61),fpre_reg_dat!$A$2:$CZ$4224,FPRE_REG!$B80,0)</f>
        <v>126.63478132131505</v>
      </c>
      <c r="F80" s="120"/>
      <c r="G80" s="120">
        <f>VLOOKUP(CONCATENATE($G$52,"_Qu_",hi!$C$61),fpre_reg_dat!$A$2:$CZ$4224,FPRE_REG!$B80,0)</f>
        <v>133.01401747668433</v>
      </c>
      <c r="H80" s="120"/>
      <c r="I80" s="120">
        <f>VLOOKUP(CONCATENATE($I$52,"_Qu_",hi!$C$61),fpre_reg_dat!$A$2:$CZ$4224,FPRE_REG!$B80,0)</f>
        <v>149.80466434239673</v>
      </c>
      <c r="J80" s="120"/>
      <c r="K80" s="120">
        <f>VLOOKUP(CONCATENATE($K$52,"_Qu_",hi!$C$61),fpre_reg_dat!$A$2:$CZ$4224,FPRE_REG!$B80,0)</f>
        <v>140.18777628858822</v>
      </c>
      <c r="L80" s="106">
        <f t="shared" si="3"/>
        <v>28</v>
      </c>
      <c r="M80" s="118">
        <f t="shared" si="1"/>
        <v>2008</v>
      </c>
      <c r="N80" s="119"/>
      <c r="O80" s="115">
        <f>VLOOKUP(CONCATENATE($E$52,"_Ja_",hi!$C$61),fpre_reg_dat!$A$2:$CZ$4224,FPRE_REG!$L80,0)</f>
        <v>153.70312777241233</v>
      </c>
      <c r="P80" s="120"/>
      <c r="Q80" s="120">
        <f>VLOOKUP(CONCATENATE($G$52,"_Ja_",hi!$C$61),fpre_reg_dat!$A$2:$CZ$4224,FPRE_REG!$L80,0)</f>
        <v>177.20661661758879</v>
      </c>
      <c r="R80" s="120"/>
      <c r="S80" s="120">
        <f>VLOOKUP(CONCATENATE($I$52,"_Ja_",hi!$C$61),fpre_reg_dat!$A$2:$CZ$4224,FPRE_REG!$L80,0)</f>
        <v>192.38068999110578</v>
      </c>
      <c r="T80" s="120"/>
      <c r="U80" s="120">
        <f>VLOOKUP(CONCATENATE($K$52,"_Ja_",hi!$C$61),fpre_reg_dat!$A$2:$CZ$4224,FPRE_REG!$L80,0)</f>
        <v>181.34280090526806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2"/>
        <v>29</v>
      </c>
      <c r="C81" s="118" t="s">
        <v>40</v>
      </c>
      <c r="D81" s="119"/>
      <c r="E81" s="115">
        <f>VLOOKUP(CONCATENATE($E$52,"_Qu_",hi!$C$61),fpre_reg_dat!$A$2:$CZ$4224,FPRE_REG!$B81,0)</f>
        <v>127.91427254173232</v>
      </c>
      <c r="F81" s="120"/>
      <c r="G81" s="120">
        <f>VLOOKUP(CONCATENATE($G$52,"_Qu_",hi!$C$61),fpre_reg_dat!$A$2:$CZ$4224,FPRE_REG!$B81,0)</f>
        <v>135.42610020878365</v>
      </c>
      <c r="H81" s="120"/>
      <c r="I81" s="120">
        <f>VLOOKUP(CONCATENATE($I$52,"_Qu_",hi!$C$61),fpre_reg_dat!$A$2:$CZ$4224,FPRE_REG!$B81,0)</f>
        <v>153.45894697084211</v>
      </c>
      <c r="J81" s="120"/>
      <c r="K81" s="120">
        <f>VLOOKUP(CONCATENATE($K$52,"_Qu_",hi!$C$61),fpre_reg_dat!$A$2:$CZ$4224,FPRE_REG!$B81,0)</f>
        <v>143.04960138531965</v>
      </c>
      <c r="L81" s="106">
        <f t="shared" si="3"/>
        <v>29</v>
      </c>
      <c r="M81" s="118">
        <v>2009</v>
      </c>
      <c r="N81" s="119"/>
      <c r="O81" s="115">
        <f>VLOOKUP(CONCATENATE($E$52,"_Ja_",hi!$C$61),fpre_reg_dat!$A$2:$CZ$4224,FPRE_REG!$L81,0)</f>
        <v>162.3846575470555</v>
      </c>
      <c r="P81" s="120"/>
      <c r="Q81" s="120">
        <f>VLOOKUP(CONCATENATE($G$52,"_Ja_",hi!$C$61),fpre_reg_dat!$A$2:$CZ$4224,FPRE_REG!$L81,0)</f>
        <v>186.81542792038354</v>
      </c>
      <c r="R81" s="120"/>
      <c r="S81" s="120">
        <f>VLOOKUP(CONCATENATE($I$52,"_Ja_",hi!$C$61),fpre_reg_dat!$A$2:$CZ$4224,FPRE_REG!$L81,0)</f>
        <v>201.51252108933738</v>
      </c>
      <c r="T81" s="120"/>
      <c r="U81" s="120">
        <f>VLOOKUP(CONCATENATE($K$52,"_Ja_",hi!$C$61),fpre_reg_dat!$A$2:$CZ$4224,FPRE_REG!$L81,0)</f>
        <v>190.60181631844321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2"/>
        <v>30</v>
      </c>
      <c r="C82" s="118" t="s">
        <v>41</v>
      </c>
      <c r="D82" s="119"/>
      <c r="E82" s="115">
        <f>VLOOKUP(CONCATENATE($E$52,"_Qu_",hi!$C$61),fpre_reg_dat!$A$2:$CZ$4224,FPRE_REG!$B82,0)</f>
        <v>130.31332282776054</v>
      </c>
      <c r="F82" s="120"/>
      <c r="G82" s="120">
        <f>VLOOKUP(CONCATENATE($G$52,"_Qu_",hi!$C$61),fpre_reg_dat!$A$2:$CZ$4224,FPRE_REG!$B82,0)</f>
        <v>138.50389293803858</v>
      </c>
      <c r="H82" s="120"/>
      <c r="I82" s="120">
        <f>VLOOKUP(CONCATENATE($I$52,"_Qu_",hi!$C$61),fpre_reg_dat!$A$2:$CZ$4224,FPRE_REG!$B82,0)</f>
        <v>156.53750228637776</v>
      </c>
      <c r="J82" s="120"/>
      <c r="K82" s="120">
        <f>VLOOKUP(CONCATENATE($K$52,"_Qu_",hi!$C$61),fpre_reg_dat!$A$2:$CZ$4224,FPRE_REG!$B82,0)</f>
        <v>146.04455279268839</v>
      </c>
      <c r="L82" s="106">
        <f t="shared" si="3"/>
        <v>30</v>
      </c>
      <c r="M82" s="118">
        <v>2010</v>
      </c>
      <c r="N82" s="119"/>
      <c r="O82" s="115">
        <f>VLOOKUP(CONCATENATE($E$52,"_Ja_",hi!$C$61),fpre_reg_dat!$A$2:$CZ$4224,FPRE_REG!$L82,0)</f>
        <v>178.25872033159803</v>
      </c>
      <c r="P82" s="120"/>
      <c r="Q82" s="120">
        <f>VLOOKUP(CONCATENATE($G$52,"_Ja_",hi!$C$61),fpre_reg_dat!$A$2:$CZ$4224,FPRE_REG!$L82,0)</f>
        <v>213.70955150181356</v>
      </c>
      <c r="R82" s="120"/>
      <c r="S82" s="120">
        <f>VLOOKUP(CONCATENATE($I$52,"_Ja_",hi!$C$61),fpre_reg_dat!$A$2:$CZ$4224,FPRE_REG!$L82,0)</f>
        <v>223.04833301240907</v>
      </c>
      <c r="T82" s="120"/>
      <c r="U82" s="120">
        <f>VLOOKUP(CONCATENATE($K$52,"_Ja_",hi!$C$61),fpre_reg_dat!$A$2:$CZ$4224,FPRE_REG!$L82,0)</f>
        <v>213.48683168015577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2"/>
        <v>31</v>
      </c>
      <c r="C83" s="118" t="s">
        <v>42</v>
      </c>
      <c r="D83" s="119"/>
      <c r="E83" s="115">
        <f>VLOOKUP(CONCATENATE($E$52,"_Qu_",hi!$C$61),fpre_reg_dat!$A$2:$CZ$4224,FPRE_REG!$B83,0)</f>
        <v>132.24666430428033</v>
      </c>
      <c r="F83" s="120"/>
      <c r="G83" s="120">
        <f>VLOOKUP(CONCATENATE($G$52,"_Qu_",hi!$C$61),fpre_reg_dat!$A$2:$CZ$4224,FPRE_REG!$B83,0)</f>
        <v>140.63816330440181</v>
      </c>
      <c r="H83" s="120"/>
      <c r="I83" s="120">
        <f>VLOOKUP(CONCATENATE($I$52,"_Qu_",hi!$C$61),fpre_reg_dat!$A$2:$CZ$4224,FPRE_REG!$B83,0)</f>
        <v>159.26423542431155</v>
      </c>
      <c r="J83" s="120"/>
      <c r="K83" s="120">
        <f>VLOOKUP(CONCATENATE($K$52,"_Qu_",hi!$C$61),fpre_reg_dat!$A$2:$CZ$4224,FPRE_REG!$B83,0)</f>
        <v>148.43491343120243</v>
      </c>
      <c r="L83" s="106">
        <f t="shared" si="3"/>
        <v>31</v>
      </c>
      <c r="M83" s="118">
        <v>2011</v>
      </c>
      <c r="N83" s="119"/>
      <c r="O83" s="115">
        <f>VLOOKUP(CONCATENATE($E$52,"_Ja_",hi!$C$61),fpre_reg_dat!$A$2:$CZ$4224,FPRE_REG!$L83,0)</f>
        <v>190.76103978663642</v>
      </c>
      <c r="P83" s="120"/>
      <c r="Q83" s="120">
        <f>VLOOKUP(CONCATENATE($G$52,"_Ja_",hi!$C$61),fpre_reg_dat!$A$2:$CZ$4224,FPRE_REG!$L83,0)</f>
        <v>230.06697204390778</v>
      </c>
      <c r="R83" s="120"/>
      <c r="S83" s="120">
        <f>VLOOKUP(CONCATENATE($I$52,"_Ja_",hi!$C$61),fpre_reg_dat!$A$2:$CZ$4224,FPRE_REG!$L83,0)</f>
        <v>239.60014125980885</v>
      </c>
      <c r="T83" s="120"/>
      <c r="U83" s="120">
        <f>VLOOKUP(CONCATENATE($K$52,"_Ja_",hi!$C$61),fpre_reg_dat!$A$2:$CZ$4224,FPRE_REG!$L83,0)</f>
        <v>229.42841695602638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2"/>
        <v>32</v>
      </c>
      <c r="C84" s="118" t="s">
        <v>43</v>
      </c>
      <c r="D84" s="119"/>
      <c r="E84" s="115">
        <f>VLOOKUP(CONCATENATE($E$52,"_Qu_",hi!$C$61),fpre_reg_dat!$A$2:$CZ$4224,FPRE_REG!$B84,0)</f>
        <v>136.89172745759137</v>
      </c>
      <c r="F84" s="120"/>
      <c r="G84" s="120">
        <f>VLOOKUP(CONCATENATE($G$52,"_Qu_",hi!$C$61),fpre_reg_dat!$A$2:$CZ$4224,FPRE_REG!$B84,0)</f>
        <v>147.07999281224517</v>
      </c>
      <c r="H84" s="120"/>
      <c r="I84" s="120">
        <f>VLOOKUP(CONCATENATE($I$52,"_Qu_",hi!$C$61),fpre_reg_dat!$A$2:$CZ$4224,FPRE_REG!$B84,0)</f>
        <v>168.04011153164888</v>
      </c>
      <c r="J84" s="120"/>
      <c r="K84" s="120">
        <f>VLOOKUP(CONCATENATE($K$52,"_Qu_",hi!$C$61),fpre_reg_dat!$A$2:$CZ$4224,FPRE_REG!$B84,0)</f>
        <v>155.76240745671345</v>
      </c>
      <c r="L84" s="106">
        <f t="shared" si="3"/>
        <v>32</v>
      </c>
      <c r="M84" s="118">
        <v>2012</v>
      </c>
      <c r="N84" s="119"/>
      <c r="O84" s="115">
        <f>VLOOKUP(CONCATENATE($E$52,"_Ja_",hi!$C$61),fpre_reg_dat!$A$2:$CZ$4224,FPRE_REG!$L84,0)</f>
        <v>202.75746589056126</v>
      </c>
      <c r="P84" s="120"/>
      <c r="Q84" s="120">
        <f>VLOOKUP(CONCATENATE($G$52,"_Ja_",hi!$C$61),fpre_reg_dat!$A$2:$CZ$4224,FPRE_REG!$L84,0)</f>
        <v>247.15520592625683</v>
      </c>
      <c r="R84" s="120"/>
      <c r="S84" s="120">
        <f>VLOOKUP(CONCATENATE($I$52,"_Ja_",hi!$C$61),fpre_reg_dat!$A$2:$CZ$4224,FPRE_REG!$L84,0)</f>
        <v>259.16416607763256</v>
      </c>
      <c r="T84" s="120"/>
      <c r="U84" s="120">
        <f>VLOOKUP(CONCATENATE($K$52,"_Ja_",hi!$C$61),fpre_reg_dat!$A$2:$CZ$4224,FPRE_REG!$L84,0)</f>
        <v>247.0256929998086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2"/>
        <v>33</v>
      </c>
      <c r="C85" s="118" t="s">
        <v>44</v>
      </c>
      <c r="D85" s="119"/>
      <c r="E85" s="115">
        <f>VLOOKUP(CONCATENATE($E$52,"_Qu_",hi!$C$61),fpre_reg_dat!$A$2:$CZ$4224,FPRE_REG!$B85,0)</f>
        <v>142.01306481618658</v>
      </c>
      <c r="F85" s="120"/>
      <c r="G85" s="120">
        <f>VLOOKUP(CONCATENATE($G$52,"_Qu_",hi!$C$61),fpre_reg_dat!$A$2:$CZ$4224,FPRE_REG!$B85,0)</f>
        <v>151.69495885851535</v>
      </c>
      <c r="H85" s="120"/>
      <c r="I85" s="120">
        <f>VLOOKUP(CONCATENATE($I$52,"_Qu_",hi!$C$61),fpre_reg_dat!$A$2:$CZ$4224,FPRE_REG!$B85,0)</f>
        <v>169.95912394279125</v>
      </c>
      <c r="J85" s="120"/>
      <c r="K85" s="120">
        <f>VLOOKUP(CONCATENATE($K$52,"_Qu_",hi!$C$61),fpre_reg_dat!$A$2:$CZ$4224,FPRE_REG!$B85,0)</f>
        <v>159.16204891969522</v>
      </c>
      <c r="L85" s="106">
        <f t="shared" si="3"/>
        <v>33</v>
      </c>
      <c r="M85" s="118">
        <v>2013</v>
      </c>
      <c r="N85" s="119"/>
      <c r="O85" s="115">
        <f>VLOOKUP(CONCATENATE($E$52,"_Ja_",hi!$C$61),fpre_reg_dat!$A$2:$CZ$4224,FPRE_REG!$L85,0)</f>
        <v>223.38038766028808</v>
      </c>
      <c r="P85" s="120"/>
      <c r="Q85" s="120">
        <f>VLOOKUP(CONCATENATE($G$52,"_Ja_",hi!$C$61),fpre_reg_dat!$A$2:$CZ$4224,FPRE_REG!$L85,0)</f>
        <v>270.37256134095713</v>
      </c>
      <c r="R85" s="120"/>
      <c r="S85" s="120">
        <f>VLOOKUP(CONCATENATE($I$52,"_Ja_",hi!$C$61),fpre_reg_dat!$A$2:$CZ$4224,FPRE_REG!$L85,0)</f>
        <v>280.67834501019632</v>
      </c>
      <c r="T85" s="120"/>
      <c r="U85" s="120">
        <f>VLOOKUP(CONCATENATE($K$52,"_Ja_",hi!$C$61),fpre_reg_dat!$A$2:$CZ$4224,FPRE_REG!$L85,0)</f>
        <v>268.90184126858048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2"/>
        <v>34</v>
      </c>
      <c r="C86" s="118" t="s">
        <v>45</v>
      </c>
      <c r="D86" s="119"/>
      <c r="E86" s="115">
        <f>VLOOKUP(CONCATENATE($E$52,"_Qu_",hi!$C$61),fpre_reg_dat!$A$2:$CZ$4224,FPRE_REG!$B86,0)</f>
        <v>149.58762153399462</v>
      </c>
      <c r="F86" s="120"/>
      <c r="G86" s="120">
        <f>VLOOKUP(CONCATENATE($G$52,"_Qu_",hi!$C$61),fpre_reg_dat!$A$2:$CZ$4224,FPRE_REG!$B86,0)</f>
        <v>158.59462208652442</v>
      </c>
      <c r="H86" s="120"/>
      <c r="I86" s="120">
        <f>VLOOKUP(CONCATENATE($I$52,"_Qu_",hi!$C$61),fpre_reg_dat!$A$2:$CZ$4224,FPRE_REG!$B86,0)</f>
        <v>178.77696366891197</v>
      </c>
      <c r="J86" s="120"/>
      <c r="K86" s="120">
        <f>VLOOKUP(CONCATENATE($K$52,"_Qu_",hi!$C$61),fpre_reg_dat!$A$2:$CZ$4224,FPRE_REG!$B86,0)</f>
        <v>167.05331380907316</v>
      </c>
      <c r="L86" s="106">
        <f t="shared" si="3"/>
        <v>34</v>
      </c>
      <c r="M86" s="118">
        <v>2014</v>
      </c>
      <c r="N86" s="119"/>
      <c r="O86" s="115">
        <f>VLOOKUP(CONCATENATE($E$52,"_Ja_",hi!$C$61),fpre_reg_dat!$A$2:$CZ$4224,FPRE_REG!$L86,0)</f>
        <v>226.81626883018171</v>
      </c>
      <c r="P86" s="120"/>
      <c r="Q86" s="120">
        <f>VLOOKUP(CONCATENATE($G$52,"_Ja_",hi!$C$61),fpre_reg_dat!$A$2:$CZ$4224,FPRE_REG!$L86,0)</f>
        <v>273.98778998985659</v>
      </c>
      <c r="R86" s="120"/>
      <c r="S86" s="120">
        <f>VLOOKUP(CONCATENATE($I$52,"_Ja_",hi!$C$61),fpre_reg_dat!$A$2:$CZ$4224,FPRE_REG!$L86,0)</f>
        <v>287.71226174834277</v>
      </c>
      <c r="T86" s="120"/>
      <c r="U86" s="120">
        <f>VLOOKUP(CONCATENATE($K$52,"_Ja_",hi!$C$61),fpre_reg_dat!$A$2:$CZ$4224,FPRE_REG!$L86,0)</f>
        <v>274.05559973462397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2"/>
        <v>35</v>
      </c>
      <c r="C87" s="118" t="s">
        <v>46</v>
      </c>
      <c r="D87" s="119"/>
      <c r="E87" s="115">
        <f>VLOOKUP(CONCATENATE($E$52,"_Qu_",hi!$C$61),fpre_reg_dat!$A$2:$CZ$4224,FPRE_REG!$B87,0)</f>
        <v>148.89290821255176</v>
      </c>
      <c r="F87" s="120"/>
      <c r="G87" s="120">
        <f>VLOOKUP(CONCATENATE($G$52,"_Qu_",hi!$C$61),fpre_reg_dat!$A$2:$CZ$4224,FPRE_REG!$B87,0)</f>
        <v>156.90592167790587</v>
      </c>
      <c r="H87" s="120"/>
      <c r="I87" s="120">
        <f>VLOOKUP(CONCATENATE($I$52,"_Qu_",hi!$C$61),fpre_reg_dat!$A$2:$CZ$4224,FPRE_REG!$B87,0)</f>
        <v>178.19705844274486</v>
      </c>
      <c r="J87" s="120"/>
      <c r="K87" s="120">
        <f>VLOOKUP(CONCATENATE($K$52,"_Qu_",hi!$C$61),fpre_reg_dat!$A$2:$CZ$4224,FPRE_REG!$B87,0)</f>
        <v>166.01182944330051</v>
      </c>
      <c r="L87" s="106">
        <f t="shared" si="3"/>
        <v>35</v>
      </c>
      <c r="M87" s="118">
        <v>2015</v>
      </c>
      <c r="N87" s="119"/>
      <c r="O87" s="115">
        <f>VLOOKUP(CONCATENATE($E$52,"_Ja_",hi!$C$61),fpre_reg_dat!$A$2:$CZ$4224,FPRE_REG!$L87,0)</f>
        <v>221.29552893516538</v>
      </c>
      <c r="P87" s="120"/>
      <c r="Q87" s="120">
        <f>VLOOKUP(CONCATENATE($G$52,"_Ja_",hi!$C$61),fpre_reg_dat!$A$2:$CZ$4224,FPRE_REG!$L87,0)</f>
        <v>271.10729241697328</v>
      </c>
      <c r="R87" s="120"/>
      <c r="S87" s="120">
        <f>VLOOKUP(CONCATENATE($I$52,"_Ja_",hi!$C$61),fpre_reg_dat!$A$2:$CZ$4224,FPRE_REG!$L87,0)</f>
        <v>271.17555677737772</v>
      </c>
      <c r="T87" s="120"/>
      <c r="U87" s="120">
        <f>VLOOKUP(CONCATENATE($K$52,"_Ja_",hi!$C$61),fpre_reg_dat!$A$2:$CZ$4224,FPRE_REG!$L87,0)</f>
        <v>264.33289440181881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2"/>
        <v>36</v>
      </c>
      <c r="C88" s="118" t="s">
        <v>47</v>
      </c>
      <c r="D88" s="119"/>
      <c r="E88" s="115">
        <f>VLOOKUP(CONCATENATE($E$52,"_Qu_",hi!$C$61),fpre_reg_dat!$A$2:$CZ$4224,FPRE_REG!$B88,0)</f>
        <v>151.93621482445263</v>
      </c>
      <c r="F88" s="120"/>
      <c r="G88" s="120">
        <f>VLOOKUP(CONCATENATE($G$52,"_Qu_",hi!$C$61),fpre_reg_dat!$A$2:$CZ$4224,FPRE_REG!$B88,0)</f>
        <v>160.88178398751145</v>
      </c>
      <c r="H88" s="120"/>
      <c r="I88" s="120">
        <f>VLOOKUP(CONCATENATE($I$52,"_Qu_",hi!$C$61),fpre_reg_dat!$A$2:$CZ$4224,FPRE_REG!$B88,0)</f>
        <v>182.10380987415752</v>
      </c>
      <c r="J88" s="120"/>
      <c r="K88" s="120">
        <f>VLOOKUP(CONCATENATE($K$52,"_Qu_",hi!$C$61),fpre_reg_dat!$A$2:$CZ$4224,FPRE_REG!$B88,0)</f>
        <v>169.84062964307688</v>
      </c>
      <c r="L88" s="106">
        <f t="shared" si="3"/>
        <v>36</v>
      </c>
      <c r="M88" s="118">
        <v>2016</v>
      </c>
      <c r="N88" s="119"/>
      <c r="O88" s="115">
        <f>VLOOKUP(CONCATENATE($E$52,"_Ja_",hi!$C$61),fpre_reg_dat!$A$2:$CZ$4224,FPRE_REG!$L88,0)</f>
        <v>237.87881870516449</v>
      </c>
      <c r="P88" s="120"/>
      <c r="Q88" s="120">
        <f>VLOOKUP(CONCATENATE($G$52,"_Ja_",hi!$C$61),fpre_reg_dat!$A$2:$CZ$4224,FPRE_REG!$L88,0)</f>
        <v>268.21493171974538</v>
      </c>
      <c r="R88" s="120"/>
      <c r="S88" s="120">
        <f>VLOOKUP(CONCATENATE($I$52,"_Ja_",hi!$C$61),fpre_reg_dat!$A$2:$CZ$4224,FPRE_REG!$L88,0)</f>
        <v>268.65497186465939</v>
      </c>
      <c r="T88" s="120"/>
      <c r="U88" s="120">
        <f>VLOOKUP(CONCATENATE($K$52,"_Ja_",hi!$C$61),fpre_reg_dat!$A$2:$CZ$4224,FPRE_REG!$L88,0)</f>
        <v>264.1937753526098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2"/>
        <v>37</v>
      </c>
      <c r="C89" s="118" t="s">
        <v>48</v>
      </c>
      <c r="D89" s="119"/>
      <c r="E89" s="115">
        <f>VLOOKUP(CONCATENATE($E$52,"_Qu_",hi!$C$61),fpre_reg_dat!$A$2:$CZ$4224,FPRE_REG!$B89,0)</f>
        <v>156.18218632922688</v>
      </c>
      <c r="F89" s="120"/>
      <c r="G89" s="120">
        <f>VLOOKUP(CONCATENATE($G$52,"_Qu_",hi!$C$61),fpre_reg_dat!$A$2:$CZ$4224,FPRE_REG!$B89,0)</f>
        <v>165.30662726730242</v>
      </c>
      <c r="H89" s="120"/>
      <c r="I89" s="120">
        <f>VLOOKUP(CONCATENATE($I$52,"_Qu_",hi!$C$61),fpre_reg_dat!$A$2:$CZ$4224,FPRE_REG!$B89,0)</f>
        <v>185.27032656795203</v>
      </c>
      <c r="J89" s="120"/>
      <c r="K89" s="120">
        <f>VLOOKUP(CONCATENATE($K$52,"_Qu_",hi!$C$61),fpre_reg_dat!$A$2:$CZ$4224,FPRE_REG!$B89,0)</f>
        <v>173.64732559561824</v>
      </c>
      <c r="L89" s="106">
        <f t="shared" si="3"/>
        <v>37</v>
      </c>
      <c r="M89" s="118">
        <v>2017</v>
      </c>
      <c r="N89" s="119"/>
      <c r="O89" s="115">
        <f>VLOOKUP(CONCATENATE($E$52,"_Ja_",hi!$C$61),fpre_reg_dat!$A$2:$CZ$4224,FPRE_REG!$L89,0)</f>
        <v>236.24207566762198</v>
      </c>
      <c r="P89" s="120"/>
      <c r="Q89" s="120">
        <f>VLOOKUP(CONCATENATE($G$52,"_Ja_",hi!$C$61),fpre_reg_dat!$A$2:$CZ$4224,FPRE_REG!$L89,0)</f>
        <v>257.01718673713299</v>
      </c>
      <c r="R89" s="120"/>
      <c r="S89" s="120">
        <f>VLOOKUP(CONCATENATE($I$52,"_Ja_",hi!$C$61),fpre_reg_dat!$A$2:$CZ$4224,FPRE_REG!$L89,0)</f>
        <v>254.8758104565018</v>
      </c>
      <c r="T89" s="120"/>
      <c r="U89" s="120">
        <f>VLOOKUP(CONCATENATE($K$52,"_Ja_",hi!$C$61),fpre_reg_dat!$A$2:$CZ$4224,FPRE_REG!$L89,0)</f>
        <v>253.04103849281921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2"/>
        <v>38</v>
      </c>
      <c r="C90" s="118" t="s">
        <v>49</v>
      </c>
      <c r="D90" s="119"/>
      <c r="E90" s="115">
        <f>VLOOKUP(CONCATENATE($E$52,"_Qu_",hi!$C$61),fpre_reg_dat!$A$2:$CZ$4224,FPRE_REG!$B90,0)</f>
        <v>161.44706827731298</v>
      </c>
      <c r="F90" s="120"/>
      <c r="G90" s="120">
        <f>VLOOKUP(CONCATENATE($G$52,"_Qu_",hi!$C$61),fpre_reg_dat!$A$2:$CZ$4224,FPRE_REG!$B90,0)</f>
        <v>168.97768018047341</v>
      </c>
      <c r="H90" s="120"/>
      <c r="I90" s="120">
        <f>VLOOKUP(CONCATENATE($I$52,"_Qu_",hi!$C$61),fpre_reg_dat!$A$2:$CZ$4224,FPRE_REG!$B90,0)</f>
        <v>188.89000174237114</v>
      </c>
      <c r="J90" s="120"/>
      <c r="K90" s="120">
        <f>VLOOKUP(CONCATENATE($K$52,"_Qu_",hi!$C$61),fpre_reg_dat!$A$2:$CZ$4224,FPRE_REG!$B90,0)</f>
        <v>177.48941190031317</v>
      </c>
      <c r="L90" s="106">
        <f t="shared" si="3"/>
        <v>38</v>
      </c>
      <c r="M90" s="118">
        <v>2018</v>
      </c>
      <c r="N90" s="119"/>
      <c r="O90" s="115">
        <f>VLOOKUP(CONCATENATE($E$52,"_Ja_",hi!$C$61),fpre_reg_dat!$A$2:$CZ$4224,FPRE_REG!$L90,0)</f>
        <v>250.78970384038382</v>
      </c>
      <c r="P90" s="120"/>
      <c r="Q90" s="120">
        <f>VLOOKUP(CONCATENATE($G$52,"_Ja_",hi!$C$61),fpre_reg_dat!$A$2:$CZ$4224,FPRE_REG!$L90,0)</f>
        <v>279.0241949912571</v>
      </c>
      <c r="R90" s="120"/>
      <c r="S90" s="120">
        <f>VLOOKUP(CONCATENATE($I$52,"_Ja_",hi!$C$61),fpre_reg_dat!$A$2:$CZ$4224,FPRE_REG!$L90,0)</f>
        <v>240.39978903951715</v>
      </c>
      <c r="T90" s="120"/>
      <c r="U90" s="120">
        <f>VLOOKUP(CONCATENATE($K$52,"_Ja_",hi!$C$61),fpre_reg_dat!$A$2:$CZ$4224,FPRE_REG!$L90,0)</f>
        <v>256.69072859856317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2"/>
        <v>39</v>
      </c>
      <c r="C91" s="118" t="s">
        <v>50</v>
      </c>
      <c r="D91" s="119"/>
      <c r="E91" s="115">
        <f>VLOOKUP(CONCATENATE($E$52,"_Qu_",hi!$C$61),fpre_reg_dat!$A$2:$CZ$4224,FPRE_REG!$B91,0)</f>
        <v>164.55645785563465</v>
      </c>
      <c r="F91" s="120"/>
      <c r="G91" s="120">
        <f>VLOOKUP(CONCATENATE($G$52,"_Qu_",hi!$C$61),fpre_reg_dat!$A$2:$CZ$4224,FPRE_REG!$B91,0)</f>
        <v>169.36563143287586</v>
      </c>
      <c r="H91" s="120"/>
      <c r="I91" s="120">
        <f>VLOOKUP(CONCATENATE($I$52,"_Qu_",hi!$C$61),fpre_reg_dat!$A$2:$CZ$4224,FPRE_REG!$B91,0)</f>
        <v>192.09296029439679</v>
      </c>
      <c r="J91" s="120"/>
      <c r="K91" s="120">
        <f>VLOOKUP(CONCATENATE($K$52,"_Qu_",hi!$C$61),fpre_reg_dat!$A$2:$CZ$4224,FPRE_REG!$B91,0)</f>
        <v>179.54477409902086</v>
      </c>
      <c r="L91" s="106">
        <f t="shared" si="3"/>
        <v>39</v>
      </c>
      <c r="M91" s="118">
        <v>2019</v>
      </c>
      <c r="N91" s="119"/>
      <c r="O91" s="115">
        <f>VLOOKUP(CONCATENATE($E$52,"_Ja_",hi!$C$61),fpre_reg_dat!$A$2:$CZ$4224,FPRE_REG!$L91,0)</f>
        <v>257.3629277062077</v>
      </c>
      <c r="P91" s="120"/>
      <c r="Q91" s="120">
        <f>VLOOKUP(CONCATENATE($G$52,"_Ja_",hi!$C$61),fpre_reg_dat!$A$2:$CZ$4224,FPRE_REG!$L91,0)</f>
        <v>286.81721864508711</v>
      </c>
      <c r="R91" s="120"/>
      <c r="S91" s="120">
        <f>VLOOKUP(CONCATENATE($I$52,"_Ja_",hi!$C$61),fpre_reg_dat!$A$2:$CZ$4224,FPRE_REG!$L91,0)</f>
        <v>266.80899564133887</v>
      </c>
      <c r="T91" s="120"/>
      <c r="U91" s="120">
        <f>VLOOKUP(CONCATENATE($K$52,"_Ja_",hi!$C$61),fpre_reg_dat!$A$2:$CZ$4224,FPRE_REG!$L91,0)</f>
        <v>273.17097720054619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2"/>
        <v>40</v>
      </c>
      <c r="C92" s="118" t="s">
        <v>51</v>
      </c>
      <c r="D92" s="119"/>
      <c r="E92" s="115">
        <f>VLOOKUP(CONCATENATE($E$52,"_Qu_",hi!$C$61),fpre_reg_dat!$A$2:$CZ$4224,FPRE_REG!$B92,0)</f>
        <v>171.79151426670569</v>
      </c>
      <c r="F92" s="120"/>
      <c r="G92" s="120">
        <f>VLOOKUP(CONCATENATE($G$52,"_Qu_",hi!$C$61),fpre_reg_dat!$A$2:$CZ$4224,FPRE_REG!$B92,0)</f>
        <v>175.44779724571754</v>
      </c>
      <c r="H92" s="120"/>
      <c r="I92" s="120">
        <f>VLOOKUP(CONCATENATE($I$52,"_Qu_",hi!$C$61),fpre_reg_dat!$A$2:$CZ$4224,FPRE_REG!$B92,0)</f>
        <v>199.34991568034837</v>
      </c>
      <c r="J92" s="120"/>
      <c r="K92" s="120">
        <f>VLOOKUP(CONCATENATE($K$52,"_Qu_",hi!$C$61),fpre_reg_dat!$A$2:$CZ$4224,FPRE_REG!$B92,0)</f>
        <v>186.32490438678056</v>
      </c>
      <c r="L92" s="106">
        <f t="shared" si="3"/>
        <v>40</v>
      </c>
      <c r="M92" s="118" t="s">
        <v>4010</v>
      </c>
      <c r="N92" s="119"/>
      <c r="O92" s="115">
        <f>VLOOKUP(CONCATENATE($E$52,"_Ja_",hi!$C$61),fpre_reg_dat!$A$2:$CZ$4224,FPRE_REG!$L92,0)</f>
        <v>266.85429487711923</v>
      </c>
      <c r="P92" s="120"/>
      <c r="Q92" s="120">
        <f>VLOOKUP(CONCATENATE($G$52,"_Ja_",hi!$C$61),fpre_reg_dat!$A$2:$CZ$4224,FPRE_REG!$L92,0)</f>
        <v>299.26469463746071</v>
      </c>
      <c r="R92" s="120"/>
      <c r="S92" s="120">
        <f>VLOOKUP(CONCATENATE($I$52,"_Ja_",hi!$C$61),fpre_reg_dat!$A$2:$CZ$4224,FPRE_REG!$L92,0)</f>
        <v>284.46609293571265</v>
      </c>
      <c r="T92" s="120"/>
      <c r="U92" s="120">
        <f>VLOOKUP(CONCATENATE($K$52,"_Ja_",hi!$C$61),fpre_reg_dat!$A$2:$CZ$4224,FPRE_REG!$L92,0)</f>
        <v>287.69547462253229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2"/>
        <v>41</v>
      </c>
      <c r="C93" s="118" t="s">
        <v>52</v>
      </c>
      <c r="D93" s="119"/>
      <c r="E93" s="115">
        <f>VLOOKUP(CONCATENATE($E$52,"_Qu_",hi!$C$61),fpre_reg_dat!$A$2:$CZ$4224,FPRE_REG!$B93,0)</f>
        <v>170.69539753542182</v>
      </c>
      <c r="F93" s="120"/>
      <c r="G93" s="120">
        <f>VLOOKUP(CONCATENATE($G$52,"_Qu_",hi!$C$61),fpre_reg_dat!$A$2:$CZ$4224,FPRE_REG!$B93,0)</f>
        <v>173.42800382599813</v>
      </c>
      <c r="H93" s="120"/>
      <c r="I93" s="120">
        <f>VLOOKUP(CONCATENATE($I$52,"_Qu_",hi!$C$61),fpre_reg_dat!$A$2:$CZ$4224,FPRE_REG!$B93,0)</f>
        <v>197.35018329145845</v>
      </c>
      <c r="J93" s="120"/>
      <c r="K93" s="120">
        <f>VLOOKUP(CONCATENATE($K$52,"_Qu_",hi!$C$61),fpre_reg_dat!$A$2:$CZ$4224,FPRE_REG!$B93,0)</f>
        <v>184.42784384656582</v>
      </c>
      <c r="L93" s="10"/>
      <c r="M93" s="204"/>
      <c r="N93" s="204"/>
      <c r="O93" s="204"/>
      <c r="P93" s="204"/>
      <c r="Q93" s="204"/>
      <c r="R93" s="204"/>
      <c r="S93" s="204"/>
      <c r="T93" s="204"/>
      <c r="U93" s="204"/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2"/>
        <v>42</v>
      </c>
      <c r="C94" s="118" t="s">
        <v>53</v>
      </c>
      <c r="D94" s="119"/>
      <c r="E94" s="115">
        <f>VLOOKUP(CONCATENATE($E$52,"_Qu_",hi!$C$61),fpre_reg_dat!$A$2:$CZ$4224,FPRE_REG!$B94,0)</f>
        <v>173.24383000453386</v>
      </c>
      <c r="F94" s="120"/>
      <c r="G94" s="120">
        <f>VLOOKUP(CONCATENATE($G$52,"_Qu_",hi!$C$61),fpre_reg_dat!$A$2:$CZ$4224,FPRE_REG!$B94,0)</f>
        <v>178.13991217995721</v>
      </c>
      <c r="H94" s="120"/>
      <c r="I94" s="120">
        <f>VLOOKUP(CONCATENATE($I$52,"_Qu_",hi!$C$61),fpre_reg_dat!$A$2:$CZ$4224,FPRE_REG!$B94,0)</f>
        <v>200.50351791392765</v>
      </c>
      <c r="J94" s="120"/>
      <c r="K94" s="120">
        <f>VLOOKUP(CONCATENATE($K$52,"_Qu_",hi!$C$61),fpre_reg_dat!$A$2:$CZ$4224,FPRE_REG!$B94,0)</f>
        <v>188.1360619067205</v>
      </c>
      <c r="L94" s="10"/>
      <c r="M94" s="119" t="str">
        <f>M91&amp;" - "&amp;M92</f>
        <v>2019 - 2020</v>
      </c>
      <c r="N94" s="119"/>
      <c r="O94" s="114">
        <f>O92/O91-1</f>
        <v>3.6879309912678515E-2</v>
      </c>
      <c r="P94" s="120"/>
      <c r="Q94" s="114">
        <f>Q92/Q91-1</f>
        <v>4.339863572757241E-2</v>
      </c>
      <c r="R94" s="120"/>
      <c r="S94" s="114">
        <f>S92/S91-1</f>
        <v>6.617879300482632E-2</v>
      </c>
      <c r="T94" s="120"/>
      <c r="U94" s="114">
        <f>U92/U91-1</f>
        <v>5.3169987422650111E-2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2"/>
        <v>43</v>
      </c>
      <c r="C95" s="118" t="s">
        <v>54</v>
      </c>
      <c r="D95" s="119"/>
      <c r="E95" s="115">
        <f>VLOOKUP(CONCATENATE($E$52,"_Qu_",hi!$C$61),fpre_reg_dat!$A$2:$CZ$4224,FPRE_REG!$B95,0)</f>
        <v>172.62818457698305</v>
      </c>
      <c r="F95" s="120"/>
      <c r="G95" s="120">
        <f>VLOOKUP(CONCATENATE($G$52,"_Qu_",hi!$C$61),fpre_reg_dat!$A$2:$CZ$4224,FPRE_REG!$B95,0)</f>
        <v>179.67199046188352</v>
      </c>
      <c r="H95" s="120"/>
      <c r="I95" s="120">
        <f>VLOOKUP(CONCATENATE($I$52,"_Qu_",hi!$C$61),fpre_reg_dat!$A$2:$CZ$4224,FPRE_REG!$B95,0)</f>
        <v>200.21837818523801</v>
      </c>
      <c r="J95" s="120"/>
      <c r="K95" s="120">
        <f>VLOOKUP(CONCATENATE($K$52,"_Qu_",hi!$C$61),fpre_reg_dat!$A$2:$CZ$4224,FPRE_REG!$B95,0)</f>
        <v>188.54382996048867</v>
      </c>
      <c r="L95" s="10"/>
      <c r="M95" s="119" t="str">
        <f>M87&amp;" - "&amp;M92</f>
        <v>2015 - 2020</v>
      </c>
      <c r="N95" s="119"/>
      <c r="O95" s="114">
        <f>O92/O87-1</f>
        <v>0.20587296165075952</v>
      </c>
      <c r="P95" s="120"/>
      <c r="Q95" s="114">
        <f>Q92/Q87-1</f>
        <v>0.10386073339989799</v>
      </c>
      <c r="R95" s="120"/>
      <c r="S95" s="114">
        <f>S92/S87-1</f>
        <v>4.9010819102865533E-2</v>
      </c>
      <c r="T95" s="120"/>
      <c r="U95" s="114">
        <f>U92/U87-1</f>
        <v>8.838317407896823E-2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2"/>
        <v>44</v>
      </c>
      <c r="C96" s="118" t="s">
        <v>55</v>
      </c>
      <c r="D96" s="119"/>
      <c r="E96" s="115">
        <f>VLOOKUP(CONCATENATE($E$52,"_Qu_",hi!$C$61),fpre_reg_dat!$A$2:$CZ$4224,FPRE_REG!$B96,0)</f>
        <v>174.34805294234189</v>
      </c>
      <c r="F96" s="120"/>
      <c r="G96" s="120">
        <f>VLOOKUP(CONCATENATE($G$52,"_Qu_",hi!$C$61),fpre_reg_dat!$A$2:$CZ$4224,FPRE_REG!$B96,0)</f>
        <v>184.68107095247709</v>
      </c>
      <c r="H96" s="120"/>
      <c r="I96" s="120">
        <f>VLOOKUP(CONCATENATE($I$52,"_Qu_",hi!$C$61),fpre_reg_dat!$A$2:$CZ$4224,FPRE_REG!$B96,0)</f>
        <v>203.87239776397882</v>
      </c>
      <c r="J96" s="120"/>
      <c r="K96" s="120">
        <f>VLOOKUP(CONCATENATE($K$52,"_Qu_",hi!$C$61),fpre_reg_dat!$A$2:$CZ$4224,FPRE_REG!$B96,0)</f>
        <v>192.50765191601556</v>
      </c>
      <c r="L96" s="10"/>
      <c r="M96" s="203" t="str">
        <f>te!A11</f>
        <v>Source: Transaction price indexes Fahrländer Partner.</v>
      </c>
      <c r="N96" s="203"/>
      <c r="O96" s="203"/>
      <c r="P96" s="203"/>
      <c r="Q96" s="203"/>
      <c r="R96" s="203"/>
      <c r="S96" s="203"/>
      <c r="T96" s="203"/>
      <c r="U96" s="203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2"/>
        <v>45</v>
      </c>
      <c r="C97" s="118" t="s">
        <v>68</v>
      </c>
      <c r="D97" s="119"/>
      <c r="E97" s="115">
        <f>VLOOKUP(CONCATENATE($E$52,"_Qu_",hi!$C$61),fpre_reg_dat!$A$2:$CZ$4224,FPRE_REG!$B97,0)</f>
        <v>182.75550300959978</v>
      </c>
      <c r="F97" s="120"/>
      <c r="G97" s="120">
        <f>VLOOKUP(CONCATENATE($G$52,"_Qu_",hi!$C$61),fpre_reg_dat!$A$2:$CZ$4224,FPRE_REG!$B97,0)</f>
        <v>197.53112335326753</v>
      </c>
      <c r="H97" s="120"/>
      <c r="I97" s="120">
        <f>VLOOKUP(CONCATENATE($I$52,"_Qu_",hi!$C$61),fpre_reg_dat!$A$2:$CZ$4224,FPRE_REG!$B97,0)</f>
        <v>218.12195387840313</v>
      </c>
      <c r="J97" s="120"/>
      <c r="K97" s="120">
        <f>VLOOKUP(CONCATENATE($K$52,"_Qu_",hi!$C$61),fpre_reg_dat!$A$2:$CZ$4224,FPRE_REG!$B97,0)</f>
        <v>205.47622757194191</v>
      </c>
      <c r="L97" s="10"/>
      <c r="M97" s="10"/>
      <c r="N97" s="80"/>
      <c r="O97" s="80"/>
      <c r="P97" s="10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2"/>
        <v>46</v>
      </c>
      <c r="C98" s="118" t="s">
        <v>69</v>
      </c>
      <c r="D98" s="119"/>
      <c r="E98" s="115">
        <f>VLOOKUP(CONCATENATE($E$52,"_Qu_",hi!$C$61),fpre_reg_dat!$A$2:$CZ$4224,FPRE_REG!$B98,0)</f>
        <v>185.61988442846823</v>
      </c>
      <c r="F98" s="120"/>
      <c r="G98" s="120">
        <f>VLOOKUP(CONCATENATE($G$52,"_Qu_",hi!$C$61),fpre_reg_dat!$A$2:$CZ$4224,FPRE_REG!$B98,0)</f>
        <v>201.56035783603051</v>
      </c>
      <c r="H98" s="120"/>
      <c r="I98" s="120">
        <f>VLOOKUP(CONCATENATE($I$52,"_Qu_",hi!$C$61),fpre_reg_dat!$A$2:$CZ$4224,FPRE_REG!$B98,0)</f>
        <v>225.26294374066583</v>
      </c>
      <c r="J98" s="120"/>
      <c r="K98" s="120">
        <f>VLOOKUP(CONCATENATE($K$52,"_Qu_",hi!$C$61),fpre_reg_dat!$A$2:$CZ$4224,FPRE_REG!$B98,0)</f>
        <v>210.83708289262688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2"/>
        <v>47</v>
      </c>
      <c r="C99" s="118" t="s">
        <v>70</v>
      </c>
      <c r="D99" s="119"/>
      <c r="E99" s="115">
        <f>VLOOKUP(CONCATENATE($E$52,"_Qu_",hi!$C$61),fpre_reg_dat!$A$2:$CZ$4224,FPRE_REG!$B99,0)</f>
        <v>194.65548773192435</v>
      </c>
      <c r="F99" s="120"/>
      <c r="G99" s="120">
        <f>VLOOKUP(CONCATENATE($G$52,"_Qu_",hi!$C$61),fpre_reg_dat!$A$2:$CZ$4224,FPRE_REG!$B99,0)</f>
        <v>209.65237787070663</v>
      </c>
      <c r="H99" s="120"/>
      <c r="I99" s="120">
        <f>VLOOKUP(CONCATENATE($I$52,"_Qu_",hi!$C$61),fpre_reg_dat!$A$2:$CZ$4224,FPRE_REG!$B99,0)</f>
        <v>220.52331894050604</v>
      </c>
      <c r="J99" s="120"/>
      <c r="K99" s="120">
        <f>VLOOKUP(CONCATENATE($K$52,"_Qu_",hi!$C$61),fpre_reg_dat!$A$2:$CZ$4224,FPRE_REG!$B99,0)</f>
        <v>212.96487780011657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2"/>
        <v>48</v>
      </c>
      <c r="C100" s="118" t="s">
        <v>71</v>
      </c>
      <c r="D100" s="119"/>
      <c r="E100" s="115">
        <f>VLOOKUP(CONCATENATE($E$52,"_Qu_",hi!$C$61),fpre_reg_dat!$A$2:$CZ$4224,FPRE_REG!$B100,0)</f>
        <v>195.42567189073415</v>
      </c>
      <c r="F100" s="120"/>
      <c r="G100" s="120">
        <f>VLOOKUP(CONCATENATE($G$52,"_Qu_",hi!$C$61),fpre_reg_dat!$A$2:$CZ$4224,FPRE_REG!$B100,0)</f>
        <v>210.2417712940389</v>
      </c>
      <c r="H100" s="120"/>
      <c r="I100" s="120">
        <f>VLOOKUP(CONCATENATE($I$52,"_Qu_",hi!$C$61),fpre_reg_dat!$A$2:$CZ$4224,FPRE_REG!$B100,0)</f>
        <v>223.74073860655054</v>
      </c>
      <c r="J100" s="120"/>
      <c r="K100" s="120">
        <f>VLOOKUP(CONCATENATE($K$52,"_Qu_",hi!$C$61),fpre_reg_dat!$A$2:$CZ$4224,FPRE_REG!$B100,0)</f>
        <v>214.82164518967468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2"/>
        <v>49</v>
      </c>
      <c r="C101" s="118" t="s">
        <v>74</v>
      </c>
      <c r="D101" s="119"/>
      <c r="E101" s="115">
        <f>VLOOKUP(CONCATENATE($E$52,"_Qu_",hi!$C$61),fpre_reg_dat!$A$2:$CZ$4224,FPRE_REG!$B101,0)</f>
        <v>197.93624475420705</v>
      </c>
      <c r="F101" s="120"/>
      <c r="G101" s="120">
        <f>VLOOKUP(CONCATENATE($G$52,"_Qu_",hi!$C$61),fpre_reg_dat!$A$2:$CZ$4224,FPRE_REG!$B101,0)</f>
        <v>213.18094560976152</v>
      </c>
      <c r="H101" s="120"/>
      <c r="I101" s="120">
        <f>VLOOKUP(CONCATENATE($I$52,"_Qu_",hi!$C$61),fpre_reg_dat!$A$2:$CZ$4224,FPRE_REG!$B101,0)</f>
        <v>226.83499914783235</v>
      </c>
      <c r="J101" s="120"/>
      <c r="K101" s="120">
        <f>VLOOKUP(CONCATENATE($K$52,"_Qu_",hi!$C$61),fpre_reg_dat!$A$2:$CZ$4224,FPRE_REG!$B101,0)</f>
        <v>217.78176301362683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2"/>
        <v>50</v>
      </c>
      <c r="C102" s="118" t="s">
        <v>217</v>
      </c>
      <c r="D102" s="119"/>
      <c r="E102" s="115">
        <f>VLOOKUP(CONCATENATE($E$52,"_Qu_",hi!$C$61),fpre_reg_dat!$A$2:$CZ$4224,FPRE_REG!$B102,0)</f>
        <v>202.0718869886347</v>
      </c>
      <c r="F102" s="120"/>
      <c r="G102" s="120">
        <f>VLOOKUP(CONCATENATE($G$52,"_Qu_",hi!$C$61),fpre_reg_dat!$A$2:$CZ$4224,FPRE_REG!$B102,0)</f>
        <v>218.84364752971231</v>
      </c>
      <c r="H102" s="120"/>
      <c r="I102" s="120">
        <f>VLOOKUP(CONCATENATE($I$52,"_Qu_",hi!$C$61),fpre_reg_dat!$A$2:$CZ$4224,FPRE_REG!$B102,0)</f>
        <v>232.09046373515204</v>
      </c>
      <c r="J102" s="120"/>
      <c r="K102" s="120">
        <f>VLOOKUP(CONCATENATE($K$52,"_Qu_",hi!$C$61),fpre_reg_dat!$A$2:$CZ$4224,FPRE_REG!$B102,0)</f>
        <v>223.06431526670843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2"/>
        <v>51</v>
      </c>
      <c r="C103" s="118" t="s">
        <v>487</v>
      </c>
      <c r="D103" s="119"/>
      <c r="E103" s="115">
        <f>VLOOKUP(CONCATENATE($E$52,"_Qu_",hi!$C$61),fpre_reg_dat!$A$2:$CZ$4224,FPRE_REG!$B103,0)</f>
        <v>204.79710539564033</v>
      </c>
      <c r="F103" s="120"/>
      <c r="G103" s="120">
        <f>VLOOKUP(CONCATENATE($G$52,"_Qu_",hi!$C$61),fpre_reg_dat!$A$2:$CZ$4224,FPRE_REG!$B103,0)</f>
        <v>224.54523609593858</v>
      </c>
      <c r="H103" s="120"/>
      <c r="I103" s="120">
        <f>VLOOKUP(CONCATENATE($I$52,"_Qu_",hi!$C$61),fpre_reg_dat!$A$2:$CZ$4224,FPRE_REG!$B103,0)</f>
        <v>242.36283696365123</v>
      </c>
      <c r="J103" s="120"/>
      <c r="K103" s="120">
        <f>VLOOKUP(CONCATENATE($K$52,"_Qu_",hi!$C$61),fpre_reg_dat!$A$2:$CZ$4224,FPRE_REG!$B103,0)</f>
        <v>230.56678008448705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2"/>
        <v>52</v>
      </c>
      <c r="C104" s="118" t="s">
        <v>488</v>
      </c>
      <c r="D104" s="119"/>
      <c r="E104" s="115">
        <f>VLOOKUP(CONCATENATE($E$52,"_Qu_",hi!$C$61),fpre_reg_dat!$A$2:$CZ$4224,FPRE_REG!$B104,0)</f>
        <v>206.84627298760921</v>
      </c>
      <c r="F104" s="120"/>
      <c r="G104" s="120">
        <f>VLOOKUP(CONCATENATE($G$52,"_Qu_",hi!$C$61),fpre_reg_dat!$A$2:$CZ$4224,FPRE_REG!$B104,0)</f>
        <v>225.10131180119652</v>
      </c>
      <c r="H104" s="120"/>
      <c r="I104" s="120">
        <f>VLOOKUP(CONCATENATE($I$52,"_Qu_",hi!$C$61),fpre_reg_dat!$A$2:$CZ$4224,FPRE_REG!$B104,0)</f>
        <v>252.23066249904193</v>
      </c>
      <c r="J104" s="120"/>
      <c r="K104" s="120">
        <f>VLOOKUP(CONCATENATE($K$52,"_Qu_",hi!$C$61),fpre_reg_dat!$A$2:$CZ$4224,FPRE_REG!$B104,0)</f>
        <v>235.71797972087239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2"/>
        <v>53</v>
      </c>
      <c r="C105" s="118" t="s">
        <v>494</v>
      </c>
      <c r="D105" s="119"/>
      <c r="E105" s="115">
        <f>VLOOKUP(CONCATENATE($E$52,"_Qu_",hi!$C$61),fpre_reg_dat!$A$2:$CZ$4224,FPRE_REG!$B105,0)</f>
        <v>209.17786799902248</v>
      </c>
      <c r="F105" s="120"/>
      <c r="G105" s="120">
        <f>VLOOKUP(CONCATENATE($G$52,"_Qu_",hi!$C$61),fpre_reg_dat!$A$2:$CZ$4224,FPRE_REG!$B105,0)</f>
        <v>225.75272295112936</v>
      </c>
      <c r="H105" s="120"/>
      <c r="I105" s="120">
        <f>VLOOKUP(CONCATENATE($I$52,"_Qu_",hi!$C$61),fpre_reg_dat!$A$2:$CZ$4224,FPRE_REG!$B105,0)</f>
        <v>253.03213099571593</v>
      </c>
      <c r="J105" s="120"/>
      <c r="K105" s="120">
        <f>VLOOKUP(CONCATENATE($K$52,"_Qu_",hi!$C$61),fpre_reg_dat!$A$2:$CZ$4224,FPRE_REG!$B105,0)</f>
        <v>236.64645396105595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2"/>
        <v>54</v>
      </c>
      <c r="C106" s="118" t="s">
        <v>511</v>
      </c>
      <c r="D106" s="119"/>
      <c r="E106" s="115">
        <f>VLOOKUP(CONCATENATE($E$52,"_Qu_",hi!$C$61),fpre_reg_dat!$A$2:$CZ$4224,FPRE_REG!$B106,0)</f>
        <v>216.12737893547583</v>
      </c>
      <c r="F106" s="120"/>
      <c r="G106" s="120">
        <f>VLOOKUP(CONCATENATE($G$52,"_Qu_",hi!$C$61),fpre_reg_dat!$A$2:$CZ$4224,FPRE_REG!$B106,0)</f>
        <v>234.93482828805904</v>
      </c>
      <c r="H106" s="120"/>
      <c r="I106" s="120">
        <f>VLOOKUP(CONCATENATE($I$52,"_Qu_",hi!$C$61),fpre_reg_dat!$A$2:$CZ$4224,FPRE_REG!$B106,0)</f>
        <v>261.02493470250528</v>
      </c>
      <c r="J106" s="120"/>
      <c r="K106" s="120">
        <f>VLOOKUP(CONCATENATE($K$52,"_Qu_",hi!$C$61),fpre_reg_dat!$A$2:$CZ$4224,FPRE_REG!$B106,0)</f>
        <v>244.99136480382634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2"/>
        <v>55</v>
      </c>
      <c r="C107" s="118" t="s">
        <v>518</v>
      </c>
      <c r="D107" s="119"/>
      <c r="E107" s="115">
        <f>VLOOKUP(CONCATENATE($E$52,"_Qu_",hi!$C$61),fpre_reg_dat!$A$2:$CZ$4224,FPRE_REG!$B107,0)</f>
        <v>219.50199631276593</v>
      </c>
      <c r="F107" s="120"/>
      <c r="G107" s="120">
        <f>VLOOKUP(CONCATENATE($G$52,"_Qu_",hi!$C$61),fpre_reg_dat!$A$2:$CZ$4224,FPRE_REG!$B107,0)</f>
        <v>242.4842610357104</v>
      </c>
      <c r="H107" s="120"/>
      <c r="I107" s="120">
        <f>VLOOKUP(CONCATENATE($I$52,"_Qu_",hi!$C$61),fpre_reg_dat!$A$2:$CZ$4224,FPRE_REG!$B107,0)</f>
        <v>260.58626260864759</v>
      </c>
      <c r="J107" s="120"/>
      <c r="K107" s="120">
        <f>VLOOKUP(CONCATENATE($K$52,"_Qu_",hi!$C$61),fpre_reg_dat!$A$2:$CZ$4224,FPRE_REG!$B107,0)</f>
        <v>248.24410823796819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2"/>
        <v>56</v>
      </c>
      <c r="C108" s="118" t="s">
        <v>519</v>
      </c>
      <c r="D108" s="119"/>
      <c r="E108" s="115">
        <f>VLOOKUP(CONCATENATE($E$52,"_Qu_",hi!$C$61),fpre_reg_dat!$A$2:$CZ$4224,FPRE_REG!$B108,0)</f>
        <v>217.88675110022422</v>
      </c>
      <c r="F108" s="120"/>
      <c r="G108" s="120">
        <f>VLOOKUP(CONCATENATE($G$52,"_Qu_",hi!$C$61),fpre_reg_dat!$A$2:$CZ$4224,FPRE_REG!$B108,0)</f>
        <v>243.98548929793779</v>
      </c>
      <c r="H108" s="120"/>
      <c r="I108" s="120">
        <f>VLOOKUP(CONCATENATE($I$52,"_Qu_",hi!$C$61),fpre_reg_dat!$A$2:$CZ$4224,FPRE_REG!$B108,0)</f>
        <v>256.73313673271679</v>
      </c>
      <c r="J108" s="120"/>
      <c r="K108" s="120">
        <f>VLOOKUP(CONCATENATE($K$52,"_Qu_",hi!$C$61),fpre_reg_dat!$A$2:$CZ$4224,FPRE_REG!$B108,0)</f>
        <v>246.82630684494393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2"/>
        <v>57</v>
      </c>
      <c r="C109" s="118" t="s">
        <v>520</v>
      </c>
      <c r="D109" s="119"/>
      <c r="E109" s="115">
        <f>VLOOKUP(CONCATENATE($E$52,"_Qu_",hi!$C$61),fpre_reg_dat!$A$2:$CZ$4224,FPRE_REG!$B109,0)</f>
        <v>237.14377326861538</v>
      </c>
      <c r="F109" s="120"/>
      <c r="G109" s="120">
        <f>VLOOKUP(CONCATENATE($G$52,"_Qu_",hi!$C$61),fpre_reg_dat!$A$2:$CZ$4224,FPRE_REG!$B109,0)</f>
        <v>261.10540964127506</v>
      </c>
      <c r="H109" s="120"/>
      <c r="I109" s="120">
        <f>VLOOKUP(CONCATENATE($I$52,"_Qu_",hi!$C$61),fpre_reg_dat!$A$2:$CZ$4224,FPRE_REG!$B109,0)</f>
        <v>276.27607289155958</v>
      </c>
      <c r="J109" s="120"/>
      <c r="K109" s="120">
        <f>VLOOKUP(CONCATENATE($K$52,"_Qu_",hi!$C$61),fpre_reg_dat!$A$2:$CZ$4224,FPRE_REG!$B109,0)</f>
        <v>265.35627460334251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2"/>
        <v>58</v>
      </c>
      <c r="C110" s="118" t="s">
        <v>521</v>
      </c>
      <c r="D110" s="119"/>
      <c r="E110" s="115">
        <f>VLOOKUP(CONCATENATE($E$52,"_Qu_",hi!$C$61),fpre_reg_dat!$A$2:$CZ$4224,FPRE_REG!$B110,0)</f>
        <v>239.15712246549887</v>
      </c>
      <c r="F110" s="120"/>
      <c r="G110" s="120">
        <f>VLOOKUP(CONCATENATE($G$52,"_Qu_",hi!$C$61),fpre_reg_dat!$A$2:$CZ$4224,FPRE_REG!$B110,0)</f>
        <v>260.91601268764532</v>
      </c>
      <c r="H110" s="120"/>
      <c r="I110" s="120">
        <f>VLOOKUP(CONCATENATE($I$52,"_Qu_",hi!$C$61),fpre_reg_dat!$A$2:$CZ$4224,FPRE_REG!$B110,0)</f>
        <v>279.42890682404283</v>
      </c>
      <c r="J110" s="120"/>
      <c r="K110" s="120">
        <f>VLOOKUP(CONCATENATE($K$52,"_Qu_",hi!$C$61),fpre_reg_dat!$A$2:$CZ$4224,FPRE_REG!$B110,0)</f>
        <v>266.77623949062303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2"/>
        <v>59</v>
      </c>
      <c r="C111" s="118" t="s">
        <v>522</v>
      </c>
      <c r="D111" s="119"/>
      <c r="E111" s="115">
        <f>VLOOKUP(CONCATENATE($E$52,"_Qu_",hi!$C$61),fpre_reg_dat!$A$2:$CZ$4224,FPRE_REG!$B111,0)</f>
        <v>236.74649944975931</v>
      </c>
      <c r="F111" s="120"/>
      <c r="G111" s="120">
        <f>VLOOKUP(CONCATENATE($G$52,"_Qu_",hi!$C$61),fpre_reg_dat!$A$2:$CZ$4224,FPRE_REG!$B111,0)</f>
        <v>257.18994333286724</v>
      </c>
      <c r="H111" s="120"/>
      <c r="I111" s="120">
        <f>VLOOKUP(CONCATENATE($I$52,"_Qu_",hi!$C$61),fpre_reg_dat!$A$2:$CZ$4224,FPRE_REG!$B111,0)</f>
        <v>286.37963436934746</v>
      </c>
      <c r="J111" s="120"/>
      <c r="K111" s="120">
        <f>VLOOKUP(CONCATENATE($K$52,"_Qu_",hi!$C$61),fpre_reg_dat!$A$2:$CZ$4224,FPRE_REG!$B111,0)</f>
        <v>268.26041611358062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2"/>
        <v>60</v>
      </c>
      <c r="C112" s="118" t="s">
        <v>523</v>
      </c>
      <c r="D112" s="119"/>
      <c r="E112" s="115">
        <f>VLOOKUP(CONCATENATE($E$52,"_Qu_",hi!$C$61),fpre_reg_dat!$A$2:$CZ$4224,FPRE_REG!$B112,0)</f>
        <v>237.39316217424289</v>
      </c>
      <c r="F112" s="120"/>
      <c r="G112" s="120">
        <f>VLOOKUP(CONCATENATE($G$52,"_Qu_",hi!$C$61),fpre_reg_dat!$A$2:$CZ$4224,FPRE_REG!$B112,0)</f>
        <v>256.920342182735</v>
      </c>
      <c r="H112" s="120"/>
      <c r="I112" s="120">
        <f>VLOOKUP(CONCATENATE($I$52,"_Qu_",hi!$C$61),fpre_reg_dat!$A$2:$CZ$4224,FPRE_REG!$B112,0)</f>
        <v>274.91023775372003</v>
      </c>
      <c r="J112" s="120"/>
      <c r="K112" s="120">
        <f>VLOOKUP(CONCATENATE($K$52,"_Qu_",hi!$C$61),fpre_reg_dat!$A$2:$CZ$4224,FPRE_REG!$B112,0)</f>
        <v>262.81081704014889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2"/>
        <v>61</v>
      </c>
      <c r="C113" s="118" t="s">
        <v>524</v>
      </c>
      <c r="D113" s="119"/>
      <c r="E113" s="115">
        <f>VLOOKUP(CONCATENATE($E$52,"_Qu_",hi!$C$61),fpre_reg_dat!$A$2:$CZ$4224,FPRE_REG!$B113,0)</f>
        <v>244.94947014848293</v>
      </c>
      <c r="F113" s="120"/>
      <c r="G113" s="120">
        <f>VLOOKUP(CONCATENATE($G$52,"_Qu_",hi!$C$61),fpre_reg_dat!$A$2:$CZ$4224,FPRE_REG!$B113,0)</f>
        <v>264.24031524596694</v>
      </c>
      <c r="H113" s="120"/>
      <c r="I113" s="120">
        <f>VLOOKUP(CONCATENATE($I$52,"_Qu_",hi!$C$61),fpre_reg_dat!$A$2:$CZ$4224,FPRE_REG!$B113,0)</f>
        <v>279.33022043343902</v>
      </c>
      <c r="J113" s="120"/>
      <c r="K113" s="120">
        <f>VLOOKUP(CONCATENATE($K$52,"_Qu_",hi!$C$61),fpre_reg_dat!$A$2:$CZ$4224,FPRE_REG!$B113,0)</f>
        <v>268.78328668614188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2"/>
        <v>62</v>
      </c>
      <c r="C114" s="118" t="s">
        <v>579</v>
      </c>
      <c r="D114" s="119"/>
      <c r="E114" s="115">
        <f>VLOOKUP(CONCATENATE($E$52,"_Qu_",hi!$C$61),fpre_reg_dat!$A$2:$CZ$4224,FPRE_REG!$B114,0)</f>
        <v>242.06814008488976</v>
      </c>
      <c r="F114" s="120"/>
      <c r="G114" s="120">
        <f>VLOOKUP(CONCATENATE($G$52,"_Qu_",hi!$C$61),fpre_reg_dat!$A$2:$CZ$4224,FPRE_REG!$B114,0)</f>
        <v>261.00230087651391</v>
      </c>
      <c r="H114" s="120"/>
      <c r="I114" s="120">
        <f>VLOOKUP(CONCATENATE($I$52,"_Qu_",hi!$C$61),fpre_reg_dat!$A$2:$CZ$4224,FPRE_REG!$B114,0)</f>
        <v>285.64409079175545</v>
      </c>
      <c r="J114" s="120"/>
      <c r="K114" s="120">
        <f>VLOOKUP(CONCATENATE($K$52,"_Qu_",hi!$C$61),fpre_reg_dat!$A$2:$CZ$4224,FPRE_REG!$B114,0)</f>
        <v>270.10575396037473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2"/>
        <v>63</v>
      </c>
      <c r="C115" s="118" t="s">
        <v>580</v>
      </c>
      <c r="D115" s="119"/>
      <c r="E115" s="115">
        <f>VLOOKUP(CONCATENATE($E$52,"_Qu_",hi!$C$61),fpre_reg_dat!$A$2:$CZ$4224,FPRE_REG!$B115,0)</f>
        <v>238.9842554102068</v>
      </c>
      <c r="F115" s="120"/>
      <c r="G115" s="120">
        <f>VLOOKUP(CONCATENATE($G$52,"_Qu_",hi!$C$61),fpre_reg_dat!$A$2:$CZ$4224,FPRE_REG!$B115,0)</f>
        <v>260.83074333087905</v>
      </c>
      <c r="H115" s="120"/>
      <c r="I115" s="120">
        <f>VLOOKUP(CONCATENATE($I$52,"_Qu_",hi!$C$61),fpre_reg_dat!$A$2:$CZ$4224,FPRE_REG!$B115,0)</f>
        <v>283.34119370654673</v>
      </c>
      <c r="J115" s="120"/>
      <c r="K115" s="120">
        <f>VLOOKUP(CONCATENATE($K$52,"_Qu_",hi!$C$61),fpre_reg_dat!$A$2:$CZ$4224,FPRE_REG!$B115,0)</f>
        <v>268.56943153916291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2"/>
        <v>64</v>
      </c>
      <c r="C116" s="118" t="s">
        <v>3730</v>
      </c>
      <c r="D116" s="119"/>
      <c r="E116" s="115">
        <f>VLOOKUP(CONCATENATE($E$52,"_Qu_",hi!$C$61),fpre_reg_dat!$A$2:$CZ$4224,FPRE_REG!$B116,0)</f>
        <v>239.057704817407</v>
      </c>
      <c r="F116" s="120"/>
      <c r="G116" s="120">
        <f>VLOOKUP(CONCATENATE($G$52,"_Qu_",hi!$C$61),fpre_reg_dat!$A$2:$CZ$4224,FPRE_REG!$B116,0)</f>
        <v>263.91276104181958</v>
      </c>
      <c r="H116" s="120"/>
      <c r="I116" s="120">
        <f>VLOOKUP(CONCATENATE($I$52,"_Qu_",hi!$C$61),fpre_reg_dat!$A$2:$CZ$4224,FPRE_REG!$B116,0)</f>
        <v>296.67170515061844</v>
      </c>
      <c r="J116" s="120"/>
      <c r="K116" s="120">
        <f>VLOOKUP(CONCATENATE($K$52,"_Qu_",hi!$C$61),fpre_reg_dat!$A$2:$CZ$4224,FPRE_REG!$B116,0)</f>
        <v>276.12258184302033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">
      <c r="A117" s="13"/>
      <c r="B117" s="106">
        <f t="shared" si="2"/>
        <v>65</v>
      </c>
      <c r="C117" s="118" t="s">
        <v>3731</v>
      </c>
      <c r="D117" s="119"/>
      <c r="E117" s="115">
        <f>VLOOKUP(CONCATENATE($E$52,"_Qu_",hi!$C$61),fpre_reg_dat!$A$2:$CZ$4224,FPRE_REG!$B117,0)</f>
        <v>237.32865044199741</v>
      </c>
      <c r="F117" s="120"/>
      <c r="G117" s="120">
        <f>VLOOKUP(CONCATENATE($G$52,"_Qu_",hi!$C$61),fpre_reg_dat!$A$2:$CZ$4224,FPRE_REG!$B117,0)</f>
        <v>259.14521048632639</v>
      </c>
      <c r="H117" s="120"/>
      <c r="I117" s="120">
        <f>VLOOKUP(CONCATENATE($I$52,"_Qu_",hi!$C$61),fpre_reg_dat!$A$2:$CZ$4224,FPRE_REG!$B117,0)</f>
        <v>277.85394120065297</v>
      </c>
      <c r="J117" s="120"/>
      <c r="K117" s="120">
        <f>VLOOKUP(CONCATENATE($K$52,"_Qu_",hi!$C$61),fpre_reg_dat!$A$2:$CZ$4224,FPRE_REG!$B117,0)</f>
        <v>265.09236893728161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">
      <c r="A118" s="13"/>
      <c r="B118" s="106">
        <f t="shared" si="2"/>
        <v>66</v>
      </c>
      <c r="C118" s="118" t="s">
        <v>3732</v>
      </c>
      <c r="D118" s="119"/>
      <c r="E118" s="115">
        <f>VLOOKUP(CONCATENATE($E$52,"_Qu_",hi!$C$61),fpre_reg_dat!$A$2:$CZ$4224,FPRE_REG!$B118,0)</f>
        <v>230.58829608445842</v>
      </c>
      <c r="F118" s="120"/>
      <c r="G118" s="120">
        <f>VLOOKUP(CONCATENATE($G$52,"_Qu_",hi!$C$61),fpre_reg_dat!$A$2:$CZ$4224,FPRE_REG!$B118,0)</f>
        <v>258.01267125147643</v>
      </c>
      <c r="H118" s="120"/>
      <c r="I118" s="120">
        <f>VLOOKUP(CONCATENATE($I$52,"_Qu_",hi!$C$61),fpre_reg_dat!$A$2:$CZ$4224,FPRE_REG!$B118,0)</f>
        <v>265.0724073727817</v>
      </c>
      <c r="J118" s="120"/>
      <c r="K118" s="120">
        <f>VLOOKUP(CONCATENATE($K$52,"_Qu_",hi!$C$61),fpre_reg_dat!$A$2:$CZ$4224,FPRE_REG!$B118,0)</f>
        <v>257.76698982489603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">
      <c r="A119" s="13"/>
      <c r="B119" s="106">
        <f t="shared" si="2"/>
        <v>67</v>
      </c>
      <c r="C119" s="118" t="s">
        <v>3734</v>
      </c>
      <c r="D119" s="119"/>
      <c r="E119" s="115">
        <f>VLOOKUP(CONCATENATE($E$52,"_Qu_",hi!$C$61),fpre_reg_dat!$A$2:$CZ$4224,FPRE_REG!$B119,0)</f>
        <v>235.80106981571453</v>
      </c>
      <c r="F119" s="120"/>
      <c r="G119" s="120">
        <f>VLOOKUP(CONCATENATE($G$52,"_Qu_",hi!$C$61),fpre_reg_dat!$A$2:$CZ$4224,FPRE_REG!$B119,0)</f>
        <v>260.75158822892843</v>
      </c>
      <c r="H119" s="120"/>
      <c r="I119" s="120">
        <f>VLOOKUP(CONCATENATE($I$52,"_Qu_",hi!$C$61),fpre_reg_dat!$A$2:$CZ$4224,FPRE_REG!$B119,0)</f>
        <v>265.77020153042008</v>
      </c>
      <c r="J119" s="120"/>
      <c r="K119" s="120">
        <f>VLOOKUP(CONCATENATE($K$52,"_Qu_",hi!$C$61),fpre_reg_dat!$A$2:$CZ$4224,FPRE_REG!$B119,0)</f>
        <v>259.84288697636094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">
      <c r="A120" s="13"/>
      <c r="B120" s="106">
        <f t="shared" si="2"/>
        <v>68</v>
      </c>
      <c r="C120" s="118" t="s">
        <v>3735</v>
      </c>
      <c r="D120" s="119"/>
      <c r="E120" s="115">
        <f>VLOOKUP(CONCATENATE($E$52,"_Qu_",hi!$C$61),fpre_reg_dat!$A$2:$CZ$4224,FPRE_REG!$B120,0)</f>
        <v>237.85186839569775</v>
      </c>
      <c r="F120" s="120"/>
      <c r="G120" s="120">
        <f>VLOOKUP(CONCATENATE($G$52,"_Qu_",hi!$C$61),fpre_reg_dat!$A$2:$CZ$4224,FPRE_REG!$B120,0)</f>
        <v>261.03790142302483</v>
      </c>
      <c r="H120" s="120"/>
      <c r="I120" s="120">
        <f>VLOOKUP(CONCATENATE($I$52,"_Qu_",hi!$C$61),fpre_reg_dat!$A$2:$CZ$4224,FPRE_REG!$B120,0)</f>
        <v>270.48075819120487</v>
      </c>
      <c r="J120" s="120"/>
      <c r="K120" s="120">
        <f>VLOOKUP(CONCATENATE($K$52,"_Qu_",hi!$C$61),fpre_reg_dat!$A$2:$CZ$4224,FPRE_REG!$B120,0)</f>
        <v>262.43646555849244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">
      <c r="A121" s="13"/>
      <c r="B121" s="106">
        <f t="shared" si="2"/>
        <v>69</v>
      </c>
      <c r="C121" s="118" t="s">
        <v>3802</v>
      </c>
      <c r="D121" s="119"/>
      <c r="E121" s="115">
        <f>VLOOKUP(CONCATENATE($E$52,"_Qu_",hi!$C$61),fpre_reg_dat!$A$2:$CZ$4224,FPRE_REG!$B121,0)</f>
        <v>249.154976794828</v>
      </c>
      <c r="F121" s="120"/>
      <c r="G121" s="120">
        <f>VLOOKUP(CONCATENATE($G$52,"_Qu_",hi!$C$61),fpre_reg_dat!$A$2:$CZ$4224,FPRE_REG!$B121,0)</f>
        <v>265.72586208863623</v>
      </c>
      <c r="H121" s="120"/>
      <c r="I121" s="120">
        <f>VLOOKUP(CONCATENATE($I$52,"_Qu_",hi!$C$61),fpre_reg_dat!$A$2:$CZ$4224,FPRE_REG!$B121,0)</f>
        <v>275.43306503328375</v>
      </c>
      <c r="J121" s="120"/>
      <c r="K121" s="120">
        <f>VLOOKUP(CONCATENATE($K$52,"_Qu_",hi!$C$61),fpre_reg_dat!$A$2:$CZ$4224,FPRE_REG!$B121,0)</f>
        <v>268.0579274739199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">
      <c r="A122" s="13"/>
      <c r="B122" s="106">
        <f t="shared" si="2"/>
        <v>70</v>
      </c>
      <c r="C122" s="118" t="s">
        <v>3819</v>
      </c>
      <c r="D122" s="119"/>
      <c r="E122" s="115">
        <f>VLOOKUP(CONCATENATE($E$52,"_Qu_",hi!$C$61),fpre_reg_dat!$A$2:$CZ$4224,FPRE_REG!$B122,0)</f>
        <v>252.04155234561236</v>
      </c>
      <c r="F122" s="120"/>
      <c r="G122" s="120">
        <f>VLOOKUP(CONCATENATE($G$52,"_Qu_",hi!$C$61),fpre_reg_dat!$A$2:$CZ$4224,FPRE_REG!$B122,0)</f>
        <v>256.61671263680887</v>
      </c>
      <c r="H122" s="120"/>
      <c r="I122" s="120">
        <f>VLOOKUP(CONCATENATE($I$52,"_Qu_",hi!$C$61),fpre_reg_dat!$A$2:$CZ$4224,FPRE_REG!$B122,0)</f>
        <v>266.16337902195363</v>
      </c>
      <c r="J122" s="120"/>
      <c r="K122" s="120">
        <f>VLOOKUP(CONCATENATE($K$52,"_Qu_",hi!$C$61),fpre_reg_dat!$A$2:$CZ$4224,FPRE_REG!$B122,0)</f>
        <v>260.35375209847632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">
      <c r="A123" s="13"/>
      <c r="B123" s="106">
        <f t="shared" si="2"/>
        <v>71</v>
      </c>
      <c r="C123" s="118" t="s">
        <v>3820</v>
      </c>
      <c r="D123" s="119"/>
      <c r="E123" s="115">
        <f>VLOOKUP(CONCATENATE($E$52,"_Qu_",hi!$C$61),fpre_reg_dat!$A$2:$CZ$4224,FPRE_REG!$B123,0)</f>
        <v>257.68780499386713</v>
      </c>
      <c r="F123" s="120"/>
      <c r="G123" s="120">
        <f>VLOOKUP(CONCATENATE($G$52,"_Qu_",hi!$C$61),fpre_reg_dat!$A$2:$CZ$4224,FPRE_REG!$B123,0)</f>
        <v>255.89125486806515</v>
      </c>
      <c r="H123" s="120"/>
      <c r="I123" s="120">
        <f>VLOOKUP(CONCATENATE($I$52,"_Qu_",hi!$C$61),fpre_reg_dat!$A$2:$CZ$4224,FPRE_REG!$B123,0)</f>
        <v>267.81164801876713</v>
      </c>
      <c r="J123" s="120"/>
      <c r="K123" s="120">
        <f>VLOOKUP(CONCATENATE($K$52,"_Qu_",hi!$C$61),fpre_reg_dat!$A$2:$CZ$4224,FPRE_REG!$B123,0)</f>
        <v>261.53322410156818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">
      <c r="A124" s="13"/>
      <c r="B124" s="106">
        <f t="shared" ref="B124:B143" si="4">+B123+1</f>
        <v>72</v>
      </c>
      <c r="C124" s="118" t="s">
        <v>3821</v>
      </c>
      <c r="D124" s="119"/>
      <c r="E124" s="115">
        <f>VLOOKUP(CONCATENATE($E$52,"_Qu_",hi!$C$61),fpre_reg_dat!$A$2:$CZ$4224,FPRE_REG!$B124,0)</f>
        <v>253.24425692919732</v>
      </c>
      <c r="F124" s="120"/>
      <c r="G124" s="120">
        <f>VLOOKUP(CONCATENATE($G$52,"_Qu_",hi!$C$61),fpre_reg_dat!$A$2:$CZ$4224,FPRE_REG!$B124,0)</f>
        <v>249.62933038789225</v>
      </c>
      <c r="H124" s="120"/>
      <c r="I124" s="120">
        <f>VLOOKUP(CONCATENATE($I$52,"_Qu_",hi!$C$61),fpre_reg_dat!$A$2:$CZ$4224,FPRE_REG!$B124,0)</f>
        <v>259.73823085584525</v>
      </c>
      <c r="J124" s="120"/>
      <c r="K124" s="120">
        <f>VLOOKUP(CONCATENATE($K$52,"_Qu_",hi!$C$61),fpre_reg_dat!$A$2:$CZ$4224,FPRE_REG!$B124,0)</f>
        <v>254.64374856160862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">
      <c r="A125" s="13"/>
      <c r="B125" s="106">
        <f t="shared" si="4"/>
        <v>73</v>
      </c>
      <c r="C125" s="118" t="s">
        <v>3824</v>
      </c>
      <c r="D125" s="119"/>
      <c r="E125" s="115">
        <f>VLOOKUP(CONCATENATE($E$52,"_Qu_",hi!$C$61),fpre_reg_dat!$A$2:$CZ$4224,FPRE_REG!$B125,0)</f>
        <v>244.03785423760377</v>
      </c>
      <c r="F125" s="120"/>
      <c r="G125" s="120">
        <f>VLOOKUP(CONCATENATE($G$52,"_Qu_",hi!$C$61),fpre_reg_dat!$A$2:$CZ$4224,FPRE_REG!$B125,0)</f>
        <v>236.6639991429472</v>
      </c>
      <c r="H125" s="120"/>
      <c r="I125" s="120">
        <f>VLOOKUP(CONCATENATE($I$52,"_Qu_",hi!$C$61),fpre_reg_dat!$A$2:$CZ$4224,FPRE_REG!$B125,0)</f>
        <v>254.44189144143968</v>
      </c>
      <c r="J125" s="120"/>
      <c r="K125" s="120">
        <f>VLOOKUP(CONCATENATE($K$52,"_Qu_",hi!$C$61),fpre_reg_dat!$A$2:$CZ$4224,FPRE_REG!$B125,0)</f>
        <v>245.77500438323062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">
      <c r="A126" s="13"/>
      <c r="B126" s="106">
        <f t="shared" si="4"/>
        <v>74</v>
      </c>
      <c r="C126" s="118" t="s">
        <v>3825</v>
      </c>
      <c r="D126" s="119"/>
      <c r="E126" s="115">
        <f>VLOOKUP(CONCATENATE($E$52,"_Qu_",hi!$C$61),fpre_reg_dat!$A$2:$CZ$4224,FPRE_REG!$B126,0)</f>
        <v>247.36120175364044</v>
      </c>
      <c r="F126" s="120"/>
      <c r="G126" s="120">
        <f>VLOOKUP(CONCATENATE($G$52,"_Qu_",hi!$C$61),fpre_reg_dat!$A$2:$CZ$4224,FPRE_REG!$B126,0)</f>
        <v>240.77516093739271</v>
      </c>
      <c r="H126" s="120"/>
      <c r="I126" s="120">
        <f>VLOOKUP(CONCATENATE($I$52,"_Qu_",hi!$C$61),fpre_reg_dat!$A$2:$CZ$4224,FPRE_REG!$B126,0)</f>
        <v>255.33276314833051</v>
      </c>
      <c r="J126" s="120"/>
      <c r="K126" s="120">
        <f>VLOOKUP(CONCATENATE($K$52,"_Qu_",hi!$C$61),fpre_reg_dat!$A$2:$CZ$4224,FPRE_REG!$B126,0)</f>
        <v>248.26417064641416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">
      <c r="A127" s="13"/>
      <c r="B127" s="106">
        <f t="shared" si="4"/>
        <v>75</v>
      </c>
      <c r="C127" s="118" t="s">
        <v>3826</v>
      </c>
      <c r="D127" s="119"/>
      <c r="E127" s="115">
        <f>VLOOKUP(CONCATENATE($E$52,"_Qu_",hi!$C$61),fpre_reg_dat!$A$2:$CZ$4224,FPRE_REG!$B127,0)</f>
        <v>253.90749518241128</v>
      </c>
      <c r="F127" s="120"/>
      <c r="G127" s="120">
        <f>VLOOKUP(CONCATENATE($G$52,"_Qu_",hi!$C$61),fpre_reg_dat!$A$2:$CZ$4224,FPRE_REG!$B127,0)</f>
        <v>250.6790665709751</v>
      </c>
      <c r="H127" s="120"/>
      <c r="I127" s="120">
        <f>VLOOKUP(CONCATENATE($I$52,"_Qu_",hi!$C$61),fpre_reg_dat!$A$2:$CZ$4224,FPRE_REG!$B127,0)</f>
        <v>254.95479247109589</v>
      </c>
      <c r="J127" s="120"/>
      <c r="K127" s="120">
        <f>VLOOKUP(CONCATENATE($K$52,"_Qu_",hi!$C$61),fpre_reg_dat!$A$2:$CZ$4224,FPRE_REG!$B127,0)</f>
        <v>252.88852753182817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">
      <c r="A128" s="13"/>
      <c r="B128" s="106">
        <f t="shared" si="4"/>
        <v>76</v>
      </c>
      <c r="C128" s="118" t="s">
        <v>3923</v>
      </c>
      <c r="D128" s="119"/>
      <c r="E128" s="115">
        <f>VLOOKUP(CONCATENATE($E$52,"_Qu_",hi!$C$61),fpre_reg_dat!$A$2:$CZ$4224,FPRE_REG!$B128,0)</f>
        <v>259.85801327521318</v>
      </c>
      <c r="F128" s="120"/>
      <c r="G128" s="120">
        <f>VLOOKUP(CONCATENATE($G$52,"_Qu_",hi!$C$61),fpre_reg_dat!$A$2:$CZ$4224,FPRE_REG!$B128,0)</f>
        <v>256.83252174772178</v>
      </c>
      <c r="H128" s="120"/>
      <c r="I128" s="120">
        <f>VLOOKUP(CONCATENATE($I$52,"_Qu_",hi!$C$61),fpre_reg_dat!$A$2:$CZ$4224,FPRE_REG!$B128,0)</f>
        <v>249.58096626218111</v>
      </c>
      <c r="J128" s="120"/>
      <c r="K128" s="120">
        <f>VLOOKUP(CONCATENATE($K$52,"_Qu_",hi!$C$61),fpre_reg_dat!$A$2:$CZ$4224,FPRE_REG!$B128,0)</f>
        <v>253.56444380617117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4" ht="15" customHeight="1" x14ac:dyDescent="0.2">
      <c r="A129" s="13"/>
      <c r="B129" s="106">
        <f t="shared" si="4"/>
        <v>77</v>
      </c>
      <c r="C129" s="118" t="s">
        <v>3925</v>
      </c>
      <c r="D129" s="119"/>
      <c r="E129" s="115">
        <f>VLOOKUP(CONCATENATE($E$52,"_Qu_",hi!$C$61),fpre_reg_dat!$A$2:$CZ$4224,FPRE_REG!$B129,0)</f>
        <v>260.12059974265861</v>
      </c>
      <c r="F129" s="120"/>
      <c r="G129" s="120">
        <f>VLOOKUP(CONCATENATE($G$52,"_Qu_",hi!$C$61),fpre_reg_dat!$A$2:$CZ$4224,FPRE_REG!$B129,0)</f>
        <v>260.63138945767315</v>
      </c>
      <c r="H129" s="120"/>
      <c r="I129" s="120">
        <f>VLOOKUP(CONCATENATE($I$52,"_Qu_",hi!$C$61),fpre_reg_dat!$A$2:$CZ$4224,FPRE_REG!$B129,0)</f>
        <v>244.13546173582574</v>
      </c>
      <c r="J129" s="120"/>
      <c r="K129" s="120">
        <f>VLOOKUP(CONCATENATE($K$52,"_Qu_",hi!$C$61),fpre_reg_dat!$A$2:$CZ$4224,FPRE_REG!$B129,0)</f>
        <v>252.55717575575511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4" ht="15" customHeight="1" x14ac:dyDescent="0.2">
      <c r="A130" s="13"/>
      <c r="B130" s="106">
        <f t="shared" si="4"/>
        <v>78</v>
      </c>
      <c r="C130" s="118" t="s">
        <v>3926</v>
      </c>
      <c r="D130" s="119"/>
      <c r="E130" s="115">
        <f>VLOOKUP(CONCATENATE($E$52,"_Qu_",hi!$C$61),fpre_reg_dat!$A$2:$CZ$4224,FPRE_REG!$B130,0)</f>
        <v>267.15684884544521</v>
      </c>
      <c r="F130" s="120"/>
      <c r="G130" s="120">
        <f>VLOOKUP(CONCATENATE($G$52,"_Qu_",hi!$C$61),fpre_reg_dat!$A$2:$CZ$4224,FPRE_REG!$B130,0)</f>
        <v>268.87190253490257</v>
      </c>
      <c r="H130" s="120"/>
      <c r="I130" s="120">
        <f>VLOOKUP(CONCATENATE($I$52,"_Qu_",hi!$C$61),fpre_reg_dat!$A$2:$CZ$4224,FPRE_REG!$B130,0)</f>
        <v>230.91371183277386</v>
      </c>
      <c r="J130" s="120"/>
      <c r="K130" s="120">
        <f>VLOOKUP(CONCATENATE($K$52,"_Qu_",hi!$C$61),fpre_reg_dat!$A$2:$CZ$4224,FPRE_REG!$B130,0)</f>
        <v>250.50040541552519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4" ht="15" customHeight="1" x14ac:dyDescent="0.2">
      <c r="A131" s="13"/>
      <c r="B131" s="106">
        <f t="shared" si="4"/>
        <v>79</v>
      </c>
      <c r="C131" s="118" t="s">
        <v>3927</v>
      </c>
      <c r="D131" s="119"/>
      <c r="E131" s="115">
        <f>VLOOKUP(CONCATENATE($E$52,"_Qu_",hi!$C$61),fpre_reg_dat!$A$2:$CZ$4224,FPRE_REG!$B131,0)</f>
        <v>272.0674619730097</v>
      </c>
      <c r="F131" s="120"/>
      <c r="G131" s="120">
        <f>VLOOKUP(CONCATENATE($G$52,"_Qu_",hi!$C$61),fpre_reg_dat!$A$2:$CZ$4224,FPRE_REG!$B131,0)</f>
        <v>270.72691140686874</v>
      </c>
      <c r="H131" s="120"/>
      <c r="I131" s="120">
        <f>VLOOKUP(CONCATENATE($I$52,"_Qu_",hi!$C$61),fpre_reg_dat!$A$2:$CZ$4224,FPRE_REG!$B131,0)</f>
        <v>234.28503082201394</v>
      </c>
      <c r="J131" s="120"/>
      <c r="K131" s="120">
        <f>VLOOKUP(CONCATENATE($K$52,"_Qu_",hi!$C$61),fpre_reg_dat!$A$2:$CZ$4224,FPRE_REG!$B131,0)</f>
        <v>253.44573351223215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4" ht="15" customHeight="1" x14ac:dyDescent="0.2">
      <c r="A132" s="13"/>
      <c r="B132" s="106">
        <f t="shared" si="4"/>
        <v>80</v>
      </c>
      <c r="C132" s="118" t="s">
        <v>3928</v>
      </c>
      <c r="D132" s="119"/>
      <c r="E132" s="115">
        <f>VLOOKUP(CONCATENATE($E$52,"_Qu_",hi!$C$61),fpre_reg_dat!$A$2:$CZ$4224,FPRE_REG!$B132,0)</f>
        <v>267.71701190374057</v>
      </c>
      <c r="F132" s="120"/>
      <c r="G132" s="120">
        <f>VLOOKUP(CONCATENATE($G$52,"_Qu_",hi!$C$61),fpre_reg_dat!$A$2:$CZ$4224,FPRE_REG!$B132,0)</f>
        <v>269.05661421387583</v>
      </c>
      <c r="H132" s="120"/>
      <c r="I132" s="120">
        <f>VLOOKUP(CONCATENATE($I$52,"_Qu_",hi!$C$61),fpre_reg_dat!$A$2:$CZ$4224,FPRE_REG!$B132,0)</f>
        <v>247.36705708535837</v>
      </c>
      <c r="J132" s="120"/>
      <c r="K132" s="120">
        <f>VLOOKUP(CONCATENATE($K$52,"_Qu_",hi!$C$61),fpre_reg_dat!$A$2:$CZ$4224,FPRE_REG!$B132,0)</f>
        <v>258.41924308783814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4" ht="15" customHeight="1" x14ac:dyDescent="0.2">
      <c r="A133" s="13"/>
      <c r="B133" s="106">
        <f t="shared" si="4"/>
        <v>81</v>
      </c>
      <c r="C133" s="118" t="s">
        <v>3933</v>
      </c>
      <c r="D133" s="119"/>
      <c r="E133" s="115">
        <f>VLOOKUP(CONCATENATE($E$52,"_Qu_",hi!$C$61),fpre_reg_dat!$A$2:$CZ$4224,FPRE_REG!$B133,0)</f>
        <v>270.83138468420913</v>
      </c>
      <c r="F133" s="120"/>
      <c r="G133" s="120">
        <f>VLOOKUP(CONCATENATE($G$52,"_Qu_",hi!$C$61),fpre_reg_dat!$A$2:$CZ$4224,FPRE_REG!$B133,0)</f>
        <v>270.31451376770184</v>
      </c>
      <c r="H133" s="120"/>
      <c r="I133" s="120">
        <f>VLOOKUP(CONCATENATE($I$52,"_Qu_",hi!$C$61),fpre_reg_dat!$A$2:$CZ$4224,FPRE_REG!$B133,0)</f>
        <v>255.1676908192143</v>
      </c>
      <c r="J133" s="120"/>
      <c r="K133" s="120">
        <f>VLOOKUP(CONCATENATE($K$52,"_Qu_",hi!$C$61),fpre_reg_dat!$A$2:$CZ$4224,FPRE_REG!$B133,0)</f>
        <v>262.99604897392635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4" ht="15" customHeight="1" x14ac:dyDescent="0.2">
      <c r="A134" s="13"/>
      <c r="B134" s="106">
        <f t="shared" si="4"/>
        <v>82</v>
      </c>
      <c r="C134" s="118" t="s">
        <v>3934</v>
      </c>
      <c r="D134" s="119"/>
      <c r="E134" s="115">
        <f>VLOOKUP(CONCATENATE($E$52,"_Qu_",hi!$C$61),fpre_reg_dat!$A$2:$CZ$4224,FPRE_REG!$B134,0)</f>
        <v>274.64578152987667</v>
      </c>
      <c r="F134" s="120"/>
      <c r="G134" s="120">
        <f>VLOOKUP(CONCATENATE($G$52,"_Qu_",hi!$C$61),fpre_reg_dat!$A$2:$CZ$4224,FPRE_REG!$B134,0)</f>
        <v>276.62668182998812</v>
      </c>
      <c r="H134" s="120"/>
      <c r="I134" s="120">
        <f>VLOOKUP(CONCATENATE($I$52,"_Qu_",hi!$C$61),fpre_reg_dat!$A$2:$CZ$4224,FPRE_REG!$B134,0)</f>
        <v>260.68881115402218</v>
      </c>
      <c r="J134" s="120"/>
      <c r="K134" s="120">
        <f>VLOOKUP(CONCATENATE($K$52,"_Qu_",hi!$C$61),fpre_reg_dat!$A$2:$CZ$4224,FPRE_REG!$B134,0)</f>
        <v>268.62238610133397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4" ht="15" customHeight="1" x14ac:dyDescent="0.2">
      <c r="A135" s="13"/>
      <c r="B135" s="106">
        <f t="shared" si="4"/>
        <v>83</v>
      </c>
      <c r="C135" s="118" t="s">
        <v>3935</v>
      </c>
      <c r="D135" s="119"/>
      <c r="E135" s="115">
        <f>VLOOKUP(CONCATENATE($E$52,"_Qu_",hi!$C$61),fpre_reg_dat!$A$2:$CZ$4224,FPRE_REG!$B135,0)</f>
        <v>274.61212922113691</v>
      </c>
      <c r="F135" s="120"/>
      <c r="G135" s="120">
        <f>VLOOKUP(CONCATENATE($G$52,"_Qu_",hi!$C$61),fpre_reg_dat!$A$2:$CZ$4224,FPRE_REG!$B135,0)</f>
        <v>276.51525775445242</v>
      </c>
      <c r="H135" s="120"/>
      <c r="I135" s="120">
        <f>VLOOKUP(CONCATENATE($I$52,"_Qu_",hi!$C$61),fpre_reg_dat!$A$2:$CZ$4224,FPRE_REG!$B135,0)</f>
        <v>265.33008610933848</v>
      </c>
      <c r="J135" s="120"/>
      <c r="K135" s="120">
        <f>VLOOKUP(CONCATENATE($K$52,"_Qu_",hi!$C$61),fpre_reg_dat!$A$2:$CZ$4224,FPRE_REG!$B135,0)</f>
        <v>270.76661789029833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4" ht="15" customHeight="1" x14ac:dyDescent="0.2">
      <c r="A136" s="13"/>
      <c r="B136" s="106">
        <f t="shared" si="4"/>
        <v>84</v>
      </c>
      <c r="C136" s="118" t="s">
        <v>4005</v>
      </c>
      <c r="D136" s="119"/>
      <c r="E136" s="115">
        <f>VLOOKUP(CONCATENATE($E$52,"_Qu_",hi!$C$61),fpre_reg_dat!$A$2:$CZ$4224,FPRE_REG!$B136,0)</f>
        <v>274.94042948583592</v>
      </c>
      <c r="F136" s="120"/>
      <c r="G136" s="120">
        <f>VLOOKUP(CONCATENATE($G$52,"_Qu_",hi!$C$61),fpre_reg_dat!$A$2:$CZ$4224,FPRE_REG!$B136,0)</f>
        <v>275.69507711394829</v>
      </c>
      <c r="H136" s="120"/>
      <c r="I136" s="120">
        <f>VLOOKUP(CONCATENATE($I$52,"_Qu_",hi!$C$61),fpre_reg_dat!$A$2:$CZ$4224,FPRE_REG!$B136,0)</f>
        <v>280.61343979201979</v>
      </c>
      <c r="J136" s="120"/>
      <c r="K136" s="120">
        <f>VLOOKUP(CONCATENATE($K$52,"_Qu_",hi!$C$61),fpre_reg_dat!$A$2:$CZ$4224,FPRE_REG!$B136,0)</f>
        <v>277.69831585319957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4"/>
        <v>85</v>
      </c>
      <c r="C137" s="118" t="s">
        <v>4006</v>
      </c>
      <c r="D137" s="119"/>
      <c r="E137" s="115">
        <f>VLOOKUP(CONCATENATE($E$52,"_Qu_",hi!$C$61),fpre_reg_dat!$A$2:$CZ$4224,FPRE_REG!$B137,0)</f>
        <v>277.78452597362678</v>
      </c>
      <c r="F137" s="120"/>
      <c r="G137" s="120">
        <f>VLOOKUP(CONCATENATE($G$52,"_Qu_",hi!$C$61),fpre_reg_dat!$A$2:$CZ$4224,FPRE_REG!$B137,0)</f>
        <v>278.48540104689909</v>
      </c>
      <c r="H137" s="120"/>
      <c r="I137" s="120">
        <f>VLOOKUP(CONCATENATE($I$52,"_Qu_",hi!$C$61),fpre_reg_dat!$A$2:$CZ$4224,FPRE_REG!$B137,0)</f>
        <v>292.59065134172312</v>
      </c>
      <c r="J137" s="120"/>
      <c r="K137" s="120">
        <f>VLOOKUP(CONCATENATE($K$52,"_Qu_",hi!$C$61),fpre_reg_dat!$A$2:$CZ$4224,FPRE_REG!$B137,0)</f>
        <v>284.83443575249623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4"/>
        <v>86</v>
      </c>
      <c r="C138" s="118" t="s">
        <v>4007</v>
      </c>
      <c r="D138" s="119"/>
      <c r="E138" s="115">
        <f>VLOOKUP(CONCATENATE($E$52,"_Qu_",hi!$C$61),fpre_reg_dat!$A$2:$CZ$4224,FPRE_REG!$B138,0)</f>
        <v>283.24527858099799</v>
      </c>
      <c r="F138" s="120"/>
      <c r="G138" s="120">
        <f>VLOOKUP(CONCATENATE($G$52,"_Qu_",hi!$C$61),fpre_reg_dat!$A$2:$CZ$4224,FPRE_REG!$B138,0)</f>
        <v>287.51185987288341</v>
      </c>
      <c r="H138" s="120"/>
      <c r="I138" s="120">
        <f>VLOOKUP(CONCATENATE($I$52,"_Qu_",hi!$C$61),fpre_reg_dat!$A$2:$CZ$4224,FPRE_REG!$B138,0)</f>
        <v>287.57548020476452</v>
      </c>
      <c r="J138" s="120"/>
      <c r="K138" s="120">
        <f>VLOOKUP(CONCATENATE($K$52,"_Qu_",hi!$C$61),fpre_reg_dat!$A$2:$CZ$4224,FPRE_REG!$B138,0)</f>
        <v>286.77974537646656</v>
      </c>
      <c r="L138" s="202"/>
      <c r="M138" s="202"/>
      <c r="N138" s="80"/>
      <c r="O138" s="80"/>
      <c r="P138" s="202"/>
      <c r="Q138" s="80"/>
      <c r="R138" s="80"/>
      <c r="S138" s="80"/>
      <c r="T138" s="80"/>
      <c r="U138" s="80"/>
      <c r="V138" s="80"/>
      <c r="X138" s="13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1:104" ht="15" customHeight="1" x14ac:dyDescent="0.2">
      <c r="A139" s="13"/>
      <c r="B139" s="106">
        <f t="shared" si="4"/>
        <v>87</v>
      </c>
      <c r="C139" s="118" t="s">
        <v>4008</v>
      </c>
      <c r="D139" s="119"/>
      <c r="E139" s="115">
        <f>VLOOKUP(CONCATENATE($E$52,"_Qu_",hi!$C$61),fpre_reg_dat!$A$2:$CZ$4224,FPRE_REG!$B139,0)</f>
        <v>283.77259035719237</v>
      </c>
      <c r="F139" s="120"/>
      <c r="G139" s="120">
        <f>VLOOKUP(CONCATENATE($G$52,"_Qu_",hi!$C$61),fpre_reg_dat!$A$2:$CZ$4224,FPRE_REG!$B139,0)</f>
        <v>287.83497160573927</v>
      </c>
      <c r="H139" s="120"/>
      <c r="I139" s="120">
        <f>VLOOKUP(CONCATENATE($I$52,"_Qu_",hi!$C$61),fpre_reg_dat!$A$2:$CZ$4224,FPRE_REG!$B139,0)</f>
        <v>272.84230965767085</v>
      </c>
      <c r="J139" s="120"/>
      <c r="K139" s="120">
        <f>VLOOKUP(CONCATENATE($K$52,"_Qu_",hi!$C$61),fpre_reg_dat!$A$2:$CZ$4224,FPRE_REG!$B139,0)</f>
        <v>280.01243042506235</v>
      </c>
      <c r="L139" s="204"/>
      <c r="M139" s="204"/>
      <c r="N139" s="80"/>
      <c r="O139" s="80"/>
      <c r="P139" s="204"/>
      <c r="Q139" s="80"/>
      <c r="R139" s="80"/>
      <c r="S139" s="80"/>
      <c r="T139" s="80"/>
      <c r="U139" s="80"/>
      <c r="V139" s="80"/>
      <c r="X139" s="13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1:104" ht="15" customHeight="1" x14ac:dyDescent="0.2">
      <c r="A140" s="13"/>
      <c r="B140" s="106">
        <f t="shared" si="4"/>
        <v>88</v>
      </c>
      <c r="C140" s="118" t="s">
        <v>4009</v>
      </c>
      <c r="D140" s="119"/>
      <c r="E140" s="115">
        <f>VLOOKUP(CONCATENATE($E$52,"_Qu_",hi!$C$61),fpre_reg_dat!$A$2:$CZ$4224,FPRE_REG!$B140,0)</f>
        <v>290.61127059820018</v>
      </c>
      <c r="F140" s="120"/>
      <c r="G140" s="120">
        <f>VLOOKUP(CONCATENATE($G$52,"_Qu_",hi!$C$61),fpre_reg_dat!$A$2:$CZ$4224,FPRE_REG!$B140,0)</f>
        <v>293.02097482067035</v>
      </c>
      <c r="H140" s="120"/>
      <c r="I140" s="120">
        <f>VLOOKUP(CONCATENATE($I$52,"_Qu_",hi!$C$61),fpre_reg_dat!$A$2:$CZ$4224,FPRE_REG!$B140,0)</f>
        <v>279.0602309276677</v>
      </c>
      <c r="J140" s="120"/>
      <c r="K140" s="120">
        <f>VLOOKUP(CONCATENATE($K$52,"_Qu_",hi!$C$61),fpre_reg_dat!$A$2:$CZ$4224,FPRE_REG!$B140,0)</f>
        <v>285.88477640023984</v>
      </c>
      <c r="L140" s="186"/>
      <c r="M140" s="186"/>
      <c r="N140" s="80"/>
      <c r="O140" s="80"/>
      <c r="P140" s="186"/>
      <c r="Q140" s="80"/>
      <c r="R140" s="80"/>
      <c r="S140" s="80"/>
      <c r="T140" s="80"/>
      <c r="U140" s="80"/>
      <c r="V140" s="80"/>
      <c r="X140" s="13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</row>
    <row r="141" spans="1:104" ht="15" customHeight="1" x14ac:dyDescent="0.2">
      <c r="A141" s="13"/>
      <c r="B141" s="106">
        <f t="shared" si="4"/>
        <v>89</v>
      </c>
      <c r="C141" s="118" t="s">
        <v>4011</v>
      </c>
      <c r="D141" s="119"/>
      <c r="E141" s="115">
        <f>VLOOKUP(CONCATENATE($E$52,"_Qu_",hi!$C$61),fpre_reg_dat!$A$2:$CZ$4224,FPRE_REG!$B141,0)</f>
        <v>291.33965760909024</v>
      </c>
      <c r="F141" s="120"/>
      <c r="G141" s="120">
        <f>VLOOKUP(CONCATENATE($G$52,"_Qu_",hi!$C$61),fpre_reg_dat!$A$2:$CZ$4224,FPRE_REG!$B141,0)</f>
        <v>291.01084607356142</v>
      </c>
      <c r="H141" s="120"/>
      <c r="I141" s="120">
        <f>VLOOKUP(CONCATENATE($I$52,"_Qu_",hi!$C$61),fpre_reg_dat!$A$2:$CZ$4224,FPRE_REG!$B141,0)</f>
        <v>283.48697573910675</v>
      </c>
      <c r="J141" s="120"/>
      <c r="K141" s="120">
        <f>VLOOKUP(CONCATENATE($K$52,"_Qu_",hi!$C$61),fpre_reg_dat!$A$2:$CZ$4224,FPRE_REG!$B141,0)</f>
        <v>287.25456485207104</v>
      </c>
      <c r="L141" s="205"/>
      <c r="M141" s="205"/>
      <c r="N141" s="80"/>
      <c r="O141" s="80"/>
      <c r="P141" s="205"/>
      <c r="Q141" s="80"/>
      <c r="R141" s="80"/>
      <c r="S141" s="80"/>
      <c r="T141" s="80"/>
      <c r="U141" s="80"/>
      <c r="V141" s="80"/>
      <c r="X141" s="13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1:104" ht="15" customHeight="1" x14ac:dyDescent="0.2">
      <c r="A142" s="13"/>
      <c r="B142" s="106">
        <f t="shared" si="4"/>
        <v>90</v>
      </c>
      <c r="C142" s="118" t="s">
        <v>4012</v>
      </c>
      <c r="D142" s="119"/>
      <c r="E142" s="115">
        <f>VLOOKUP(CONCATENATE($E$52,"_Qu_",hi!$C$61),fpre_reg_dat!$A$2:$CZ$4224,FPRE_REG!$B142,0)</f>
        <v>293.29932344964783</v>
      </c>
      <c r="F142" s="120"/>
      <c r="G142" s="120">
        <f>VLOOKUP(CONCATENATE($G$52,"_Qu_",hi!$C$61),fpre_reg_dat!$A$2:$CZ$4224,FPRE_REG!$B142,0)</f>
        <v>292.46923636519182</v>
      </c>
      <c r="H142" s="120"/>
      <c r="I142" s="120">
        <f>VLOOKUP(CONCATENATE($I$52,"_Qu_",hi!$C$61),fpre_reg_dat!$A$2:$CZ$4224,FPRE_REG!$B142,0)</f>
        <v>286.48149921171262</v>
      </c>
      <c r="J142" s="120"/>
      <c r="K142" s="120">
        <f>VLOOKUP(CONCATENATE($K$52,"_Qu_",hi!$C$61),fpre_reg_dat!$A$2:$CZ$4224,FPRE_REG!$B142,0)</f>
        <v>289.49925261223291</v>
      </c>
      <c r="L142" s="207"/>
      <c r="M142" s="207"/>
      <c r="N142" s="80"/>
      <c r="O142" s="80"/>
      <c r="P142" s="207"/>
      <c r="Q142" s="80"/>
      <c r="R142" s="80"/>
      <c r="S142" s="80"/>
      <c r="T142" s="80"/>
      <c r="U142" s="80"/>
      <c r="V142" s="80"/>
      <c r="X142" s="13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/>
      <c r="BX142" s="207"/>
      <c r="BY142" s="207"/>
      <c r="BZ142" s="207"/>
      <c r="CA142" s="207"/>
      <c r="CB142" s="20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  <c r="CO142" s="207"/>
      <c r="CP142" s="207"/>
      <c r="CQ142" s="207"/>
      <c r="CR142" s="207"/>
      <c r="CS142" s="207"/>
      <c r="CT142" s="207"/>
      <c r="CU142" s="207"/>
      <c r="CV142" s="207"/>
      <c r="CW142" s="207"/>
      <c r="CX142" s="207"/>
      <c r="CY142" s="207"/>
      <c r="CZ142" s="207"/>
    </row>
    <row r="143" spans="1:104" ht="15" customHeight="1" x14ac:dyDescent="0.2">
      <c r="A143" s="13"/>
      <c r="B143" s="106">
        <f t="shared" si="4"/>
        <v>91</v>
      </c>
      <c r="C143" s="118" t="s">
        <v>4015</v>
      </c>
      <c r="D143" s="119"/>
      <c r="E143" s="115">
        <f>VLOOKUP(CONCATENATE($E$52,"_Qu_",hi!$C$61),fpre_reg_dat!$A$2:$CZ$4224,FPRE_REG!$B143,0)</f>
        <v>299.82273344769743</v>
      </c>
      <c r="F143" s="120"/>
      <c r="G143" s="120">
        <f>VLOOKUP(CONCATENATE($G$52,"_Qu_",hi!$C$61),fpre_reg_dat!$A$2:$CZ$4224,FPRE_REG!$B143,0)</f>
        <v>299.4266311963824</v>
      </c>
      <c r="H143" s="120"/>
      <c r="I143" s="120">
        <f>VLOOKUP(CONCATENATE($I$52,"_Qu_",hi!$C$61),fpre_reg_dat!$A$2:$CZ$4224,FPRE_REG!$B143,0)</f>
        <v>293.16236587870412</v>
      </c>
      <c r="J143" s="120"/>
      <c r="K143" s="120">
        <f>VLOOKUP(CONCATENATE($K$52,"_Qu_",hi!$C$61),fpre_reg_dat!$A$2:$CZ$4224,FPRE_REG!$B143,0)</f>
        <v>296.26690230284851</v>
      </c>
      <c r="L143" s="208"/>
      <c r="M143" s="208"/>
      <c r="N143" s="80"/>
      <c r="O143" s="80"/>
      <c r="P143" s="208"/>
      <c r="Q143" s="80"/>
      <c r="R143" s="80"/>
      <c r="S143" s="80"/>
      <c r="T143" s="80"/>
      <c r="U143" s="80"/>
      <c r="V143" s="80"/>
      <c r="X143" s="13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</row>
    <row r="144" spans="1:104" ht="15" customHeight="1" x14ac:dyDescent="0.2">
      <c r="A144" s="13"/>
      <c r="B144" s="106"/>
      <c r="C144" s="118"/>
      <c r="D144" s="119"/>
      <c r="E144" s="115"/>
      <c r="F144" s="120"/>
      <c r="G144" s="120"/>
      <c r="H144" s="120"/>
      <c r="I144" s="120"/>
      <c r="J144" s="120"/>
      <c r="K144" s="120"/>
      <c r="L144" s="205"/>
      <c r="M144" s="205"/>
      <c r="N144" s="80"/>
      <c r="O144" s="80"/>
      <c r="P144" s="205"/>
      <c r="Q144" s="80"/>
      <c r="R144" s="80"/>
      <c r="S144" s="80"/>
      <c r="T144" s="80"/>
      <c r="U144" s="80"/>
      <c r="V144" s="80"/>
      <c r="X144" s="13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205"/>
      <c r="BN144" s="205"/>
      <c r="BO144" s="205"/>
      <c r="BP144" s="205"/>
      <c r="BQ144" s="205"/>
      <c r="BR144" s="205"/>
      <c r="BS144" s="205"/>
      <c r="BT144" s="205"/>
      <c r="BU144" s="205"/>
      <c r="BV144" s="205"/>
      <c r="BW144" s="205"/>
      <c r="BX144" s="205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  <c r="CT144" s="205"/>
      <c r="CU144" s="205"/>
      <c r="CV144" s="205"/>
      <c r="CW144" s="205"/>
      <c r="CX144" s="205"/>
      <c r="CY144" s="205"/>
      <c r="CZ144" s="205"/>
    </row>
    <row r="145" spans="1:105" ht="15" customHeight="1" x14ac:dyDescent="0.2">
      <c r="A145" s="13"/>
      <c r="B145" s="106"/>
      <c r="C145" s="218" t="str">
        <f>C142&amp;" - "&amp;C143</f>
        <v>2021:2 - 2021:3</v>
      </c>
      <c r="D145" s="218"/>
      <c r="E145" s="114">
        <f>E143/E142-1</f>
        <v>2.224147645935326E-2</v>
      </c>
      <c r="F145" s="169"/>
      <c r="G145" s="114">
        <f>G143/G142-1</f>
        <v>2.3788467182590312E-2</v>
      </c>
      <c r="H145" s="169"/>
      <c r="I145" s="114">
        <f>I143/I142-1</f>
        <v>2.3320412261785384E-2</v>
      </c>
      <c r="J145" s="169"/>
      <c r="K145" s="114">
        <f>K143/K142-1</f>
        <v>2.3377088643750099E-2</v>
      </c>
      <c r="L145" s="186"/>
      <c r="M145" s="186"/>
      <c r="N145" s="80"/>
      <c r="O145" s="80"/>
      <c r="P145" s="186"/>
      <c r="Q145" s="80"/>
      <c r="R145" s="80"/>
      <c r="S145" s="80"/>
      <c r="T145" s="80"/>
      <c r="U145" s="80"/>
      <c r="V145" s="80"/>
      <c r="X145" s="13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</row>
    <row r="146" spans="1:105" ht="15" customHeight="1" x14ac:dyDescent="0.2">
      <c r="A146" s="13"/>
      <c r="B146" s="106"/>
      <c r="C146" s="218" t="str">
        <f>C139&amp;" - "&amp;C143</f>
        <v>2020:3 - 2021:3</v>
      </c>
      <c r="D146" s="218"/>
      <c r="E146" s="114">
        <f>E143/E139-1</f>
        <v>5.6559878000557839E-2</v>
      </c>
      <c r="F146" s="169"/>
      <c r="G146" s="114">
        <f>G143/G139-1</f>
        <v>4.0271894433039135E-2</v>
      </c>
      <c r="H146" s="169"/>
      <c r="I146" s="114">
        <f>I143/I139-1</f>
        <v>7.4475458907118819E-2</v>
      </c>
      <c r="J146" s="169"/>
      <c r="K146" s="114">
        <f>K143/K139-1</f>
        <v>5.8049108223915846E-2</v>
      </c>
      <c r="L146" s="186"/>
      <c r="M146" s="186"/>
      <c r="N146" s="80"/>
      <c r="O146" s="80"/>
      <c r="P146" s="186"/>
      <c r="Q146" s="80"/>
      <c r="R146" s="80"/>
      <c r="S146" s="80"/>
      <c r="T146" s="80"/>
      <c r="U146" s="80"/>
      <c r="V146" s="80"/>
      <c r="X146" s="13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</row>
    <row r="147" spans="1:105" ht="4.5" customHeight="1" x14ac:dyDescent="0.2">
      <c r="A147" s="13"/>
      <c r="B147" s="87"/>
      <c r="C147" s="91"/>
      <c r="D147" s="91"/>
      <c r="E147" s="92"/>
      <c r="F147" s="89"/>
      <c r="G147" s="92"/>
      <c r="H147" s="89"/>
      <c r="I147" s="92"/>
      <c r="J147" s="92"/>
      <c r="K147" s="92"/>
      <c r="L147" s="22"/>
      <c r="M147" s="91"/>
      <c r="N147" s="91"/>
      <c r="O147" s="92"/>
      <c r="P147" s="89"/>
      <c r="Q147" s="92"/>
      <c r="R147" s="89"/>
      <c r="S147" s="92"/>
      <c r="T147" s="92"/>
      <c r="U147" s="92"/>
      <c r="V147" s="186"/>
      <c r="X147" s="13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</row>
    <row r="148" spans="1:105" x14ac:dyDescent="0.2">
      <c r="A148" s="13"/>
      <c r="B148" s="106"/>
      <c r="C148" s="237" t="str">
        <f>te!A11</f>
        <v>Source: Transaction price indexes Fahrländer Partner.</v>
      </c>
      <c r="D148" s="237"/>
      <c r="E148" s="237"/>
      <c r="F148" s="237"/>
      <c r="G148" s="237"/>
      <c r="H148" s="237"/>
      <c r="I148" s="237"/>
      <c r="J148" s="237"/>
      <c r="K148" s="237"/>
      <c r="L148" s="10"/>
      <c r="M148" s="10"/>
      <c r="N148" s="80"/>
      <c r="O148" s="80"/>
      <c r="P148" s="10"/>
      <c r="Q148" s="80"/>
      <c r="R148" s="80"/>
      <c r="S148" s="80"/>
      <c r="T148" s="80"/>
      <c r="U148" s="80"/>
      <c r="V148" s="8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5" x14ac:dyDescent="0.2">
      <c r="A149" s="13"/>
      <c r="B149" s="10"/>
      <c r="C149" s="186"/>
      <c r="D149" s="186"/>
      <c r="E149" s="186"/>
      <c r="F149" s="186"/>
      <c r="G149" s="186"/>
      <c r="H149" s="186"/>
      <c r="I149" s="186"/>
      <c r="J149" s="186"/>
      <c r="K149" s="186"/>
      <c r="L149" s="10"/>
      <c r="M149" s="10"/>
      <c r="N149" s="80"/>
      <c r="O149" s="80"/>
      <c r="P149" s="10"/>
      <c r="Q149" s="80"/>
      <c r="R149" s="80"/>
      <c r="S149" s="80"/>
      <c r="T149" s="80"/>
      <c r="U149" s="80"/>
      <c r="V149" s="8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5" ht="30" customHeight="1" x14ac:dyDescent="0.2">
      <c r="A150" s="13"/>
      <c r="B150" s="10"/>
      <c r="C150" s="222"/>
      <c r="D150" s="222"/>
      <c r="E150" s="222"/>
      <c r="F150" s="222"/>
      <c r="G150" s="222"/>
      <c r="H150" s="222"/>
      <c r="I150" s="222"/>
      <c r="J150" s="222"/>
      <c r="K150" s="222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ht="4.5" customHeight="1" x14ac:dyDescent="0.2">
      <c r="A151" s="13"/>
      <c r="B151" s="10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0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ht="9.9499999999999993" customHeight="1" x14ac:dyDescent="0.2">
      <c r="A152" s="13"/>
      <c r="B152" s="11"/>
      <c r="C152" s="209" t="s">
        <v>56</v>
      </c>
      <c r="D152" s="209"/>
      <c r="E152" s="209"/>
      <c r="F152" s="209" t="str">
        <f>te!A12</f>
        <v>Transaction price and building land indexes for private property</v>
      </c>
      <c r="G152" s="209"/>
      <c r="H152" s="209"/>
      <c r="I152" s="209"/>
      <c r="J152" s="209"/>
      <c r="K152" s="209"/>
      <c r="L152" s="209"/>
      <c r="M152" s="10"/>
      <c r="N152" s="10"/>
      <c r="O152" s="10"/>
      <c r="P152" s="10"/>
      <c r="Q152" s="10"/>
      <c r="R152" s="10"/>
      <c r="S152" s="10"/>
      <c r="T152" s="10"/>
      <c r="U152" s="148" t="str">
        <f>hi!$G$5</f>
        <v>3rd quarter 2021</v>
      </c>
      <c r="V152" s="10"/>
      <c r="X152" s="13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</row>
    <row r="153" spans="1:105" s="11" customFormat="1" ht="9.9499999999999993" customHeight="1" x14ac:dyDescent="0.2">
      <c r="A153" s="84"/>
      <c r="C153" s="209" t="s">
        <v>0</v>
      </c>
      <c r="D153" s="209"/>
      <c r="E153" s="209"/>
      <c r="W153" s="84"/>
      <c r="X153" s="13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</row>
    <row r="154" spans="1:105" s="10" customFormat="1" ht="8.1" customHeight="1" x14ac:dyDescent="0.2">
      <c r="A154" s="13"/>
      <c r="W154" s="13"/>
      <c r="X154" s="13"/>
    </row>
    <row r="155" spans="1:105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5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5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10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10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10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104" s="10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104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X203" s="13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</row>
    <row r="204" spans="1:104" x14ac:dyDescent="0.2">
      <c r="A204" s="1"/>
      <c r="B204" s="236"/>
      <c r="C204" s="236"/>
      <c r="D204" s="236"/>
      <c r="E204" s="236"/>
      <c r="F204" s="236"/>
      <c r="G204" s="236"/>
      <c r="H204" s="236"/>
      <c r="I204" s="236"/>
      <c r="J204" s="236"/>
      <c r="K204" s="1"/>
      <c r="L204" s="1"/>
      <c r="M204" s="1"/>
      <c r="N204" s="1"/>
      <c r="O204" s="1"/>
      <c r="P204" s="1"/>
      <c r="Q204" s="1"/>
      <c r="R204" s="1"/>
    </row>
  </sheetData>
  <sheetProtection sheet="1" objects="1" scenarios="1"/>
  <mergeCells count="41">
    <mergeCell ref="F45:K45"/>
    <mergeCell ref="F152:L152"/>
    <mergeCell ref="B204:J204"/>
    <mergeCell ref="C148:K148"/>
    <mergeCell ref="C43:K43"/>
    <mergeCell ref="C53:K53"/>
    <mergeCell ref="D56:E56"/>
    <mergeCell ref="F56:G56"/>
    <mergeCell ref="H56:I56"/>
    <mergeCell ref="C45:E45"/>
    <mergeCell ref="C46:E46"/>
    <mergeCell ref="C150:K150"/>
    <mergeCell ref="C152:E152"/>
    <mergeCell ref="C153:E153"/>
    <mergeCell ref="C145:D145"/>
    <mergeCell ref="C146:D146"/>
    <mergeCell ref="C11:K11"/>
    <mergeCell ref="M11:U11"/>
    <mergeCell ref="C13:K13"/>
    <mergeCell ref="M13:U13"/>
    <mergeCell ref="C33:H33"/>
    <mergeCell ref="M33:R33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M53:U53"/>
    <mergeCell ref="C54:K54"/>
    <mergeCell ref="M54:U54"/>
    <mergeCell ref="E55:I55"/>
    <mergeCell ref="O55:S55"/>
    <mergeCell ref="J56:K56"/>
    <mergeCell ref="N56:O56"/>
    <mergeCell ref="P56:Q56"/>
    <mergeCell ref="R56:S56"/>
    <mergeCell ref="T56:U56"/>
  </mergeCells>
  <phoneticPr fontId="2" type="noConversion"/>
  <conditionalFormatting sqref="E38:K40 O58:O92">
    <cfRule type="expression" dxfId="707" priority="259" stopIfTrue="1">
      <formula>#N/A</formula>
    </cfRule>
  </conditionalFormatting>
  <conditionalFormatting sqref="E38:K40 O58:O92">
    <cfRule type="containsErrors" dxfId="706" priority="258">
      <formula>ISERROR(E38)</formula>
    </cfRule>
  </conditionalFormatting>
  <conditionalFormatting sqref="E38:K40">
    <cfRule type="expression" dxfId="705" priority="257" stopIfTrue="1">
      <formula>#N/A</formula>
    </cfRule>
  </conditionalFormatting>
  <conditionalFormatting sqref="E38:K40">
    <cfRule type="containsErrors" dxfId="704" priority="256">
      <formula>ISERROR(E38)</formula>
    </cfRule>
  </conditionalFormatting>
  <conditionalFormatting sqref="O40:U40">
    <cfRule type="expression" dxfId="703" priority="255" stopIfTrue="1">
      <formula>#N/A</formula>
    </cfRule>
  </conditionalFormatting>
  <conditionalFormatting sqref="O40:U40">
    <cfRule type="containsErrors" dxfId="702" priority="254">
      <formula>ISERROR(O40)</formula>
    </cfRule>
  </conditionalFormatting>
  <conditionalFormatting sqref="O40:U40">
    <cfRule type="expression" dxfId="701" priority="253" stopIfTrue="1">
      <formula>#N/A</formula>
    </cfRule>
  </conditionalFormatting>
  <conditionalFormatting sqref="O40:U40">
    <cfRule type="containsErrors" dxfId="700" priority="252">
      <formula>ISERROR(O40)</formula>
    </cfRule>
  </conditionalFormatting>
  <conditionalFormatting sqref="O38:U39">
    <cfRule type="expression" dxfId="699" priority="251" stopIfTrue="1">
      <formula>#N/A</formula>
    </cfRule>
  </conditionalFormatting>
  <conditionalFormatting sqref="O38:U39">
    <cfRule type="containsErrors" dxfId="698" priority="250">
      <formula>ISERROR(O38)</formula>
    </cfRule>
  </conditionalFormatting>
  <conditionalFormatting sqref="O38:U39">
    <cfRule type="expression" dxfId="697" priority="249" stopIfTrue="1">
      <formula>#N/A</formula>
    </cfRule>
  </conditionalFormatting>
  <conditionalFormatting sqref="O38:U39">
    <cfRule type="containsErrors" dxfId="696" priority="248">
      <formula>ISERROR(O38)</formula>
    </cfRule>
  </conditionalFormatting>
  <conditionalFormatting sqref="E37:K37">
    <cfRule type="expression" dxfId="695" priority="215" stopIfTrue="1">
      <formula>#N/A</formula>
    </cfRule>
  </conditionalFormatting>
  <conditionalFormatting sqref="E37:K37">
    <cfRule type="containsErrors" dxfId="694" priority="214">
      <formula>ISERROR(E37)</formula>
    </cfRule>
  </conditionalFormatting>
  <conditionalFormatting sqref="E37:K37">
    <cfRule type="expression" dxfId="693" priority="213" stopIfTrue="1">
      <formula>#N/A</formula>
    </cfRule>
  </conditionalFormatting>
  <conditionalFormatting sqref="E37:K37">
    <cfRule type="containsErrors" dxfId="692" priority="212">
      <formula>ISERROR(E37)</formula>
    </cfRule>
  </conditionalFormatting>
  <conditionalFormatting sqref="N177">
    <cfRule type="expression" priority="211">
      <formula>"istzahl($D$10)"</formula>
    </cfRule>
  </conditionalFormatting>
  <conditionalFormatting sqref="E57:E143">
    <cfRule type="expression" dxfId="691" priority="210" stopIfTrue="1">
      <formula>#N/A</formula>
    </cfRule>
  </conditionalFormatting>
  <conditionalFormatting sqref="E57:E143">
    <cfRule type="containsErrors" dxfId="690" priority="209">
      <formula>ISERROR(E57)</formula>
    </cfRule>
  </conditionalFormatting>
  <conditionalFormatting sqref="E57:E143">
    <cfRule type="expression" dxfId="689" priority="208" stopIfTrue="1">
      <formula>#N/A</formula>
    </cfRule>
  </conditionalFormatting>
  <conditionalFormatting sqref="E57:E143">
    <cfRule type="containsErrors" dxfId="688" priority="207">
      <formula>ISERROR(E57)</formula>
    </cfRule>
  </conditionalFormatting>
  <conditionalFormatting sqref="O57">
    <cfRule type="expression" dxfId="687" priority="202" stopIfTrue="1">
      <formula>#N/A</formula>
    </cfRule>
  </conditionalFormatting>
  <conditionalFormatting sqref="O57">
    <cfRule type="containsErrors" dxfId="686" priority="201">
      <formula>ISERROR(O57)</formula>
    </cfRule>
  </conditionalFormatting>
  <conditionalFormatting sqref="O57">
    <cfRule type="expression" dxfId="685" priority="200" stopIfTrue="1">
      <formula>#N/A</formula>
    </cfRule>
  </conditionalFormatting>
  <conditionalFormatting sqref="O57">
    <cfRule type="containsErrors" dxfId="684" priority="199">
      <formula>ISERROR(O57)</formula>
    </cfRule>
  </conditionalFormatting>
  <conditionalFormatting sqref="E147:K147">
    <cfRule type="expression" dxfId="683" priority="198" stopIfTrue="1">
      <formula>#N/A</formula>
    </cfRule>
  </conditionalFormatting>
  <conditionalFormatting sqref="E147:K147">
    <cfRule type="containsErrors" dxfId="682" priority="197">
      <formula>ISERROR(E147)</formula>
    </cfRule>
  </conditionalFormatting>
  <conditionalFormatting sqref="E147:K147">
    <cfRule type="expression" dxfId="681" priority="196" stopIfTrue="1">
      <formula>#N/A</formula>
    </cfRule>
  </conditionalFormatting>
  <conditionalFormatting sqref="E147:K147">
    <cfRule type="containsErrors" dxfId="680" priority="195">
      <formula>ISERROR(E147)</formula>
    </cfRule>
  </conditionalFormatting>
  <conditionalFormatting sqref="O147:U147">
    <cfRule type="expression" dxfId="679" priority="194" stopIfTrue="1">
      <formula>#N/A</formula>
    </cfRule>
  </conditionalFormatting>
  <conditionalFormatting sqref="O147:U147">
    <cfRule type="containsErrors" dxfId="678" priority="193">
      <formula>ISERROR(O147)</formula>
    </cfRule>
  </conditionalFormatting>
  <conditionalFormatting sqref="O147:U147">
    <cfRule type="expression" dxfId="677" priority="192" stopIfTrue="1">
      <formula>#N/A</formula>
    </cfRule>
  </conditionalFormatting>
  <conditionalFormatting sqref="O147:U147">
    <cfRule type="containsErrors" dxfId="676" priority="191">
      <formula>ISERROR(O147)</formula>
    </cfRule>
  </conditionalFormatting>
  <conditionalFormatting sqref="E145:E146">
    <cfRule type="expression" dxfId="675" priority="190" stopIfTrue="1">
      <formula>#N/A</formula>
    </cfRule>
  </conditionalFormatting>
  <conditionalFormatting sqref="E145:E146">
    <cfRule type="containsErrors" dxfId="674" priority="189">
      <formula>ISERROR(E145)</formula>
    </cfRule>
  </conditionalFormatting>
  <conditionalFormatting sqref="E145:E146">
    <cfRule type="expression" dxfId="673" priority="188" stopIfTrue="1">
      <formula>#N/A</formula>
    </cfRule>
  </conditionalFormatting>
  <conditionalFormatting sqref="E145:E146">
    <cfRule type="containsErrors" dxfId="672" priority="187">
      <formula>ISERROR(E145)</formula>
    </cfRule>
  </conditionalFormatting>
  <conditionalFormatting sqref="E36 J36:K36">
    <cfRule type="expression" dxfId="671" priority="152" stopIfTrue="1">
      <formula>#N/A</formula>
    </cfRule>
  </conditionalFormatting>
  <conditionalFormatting sqref="E36 J36:K36">
    <cfRule type="containsErrors" dxfId="670" priority="151">
      <formula>ISERROR(E36)</formula>
    </cfRule>
  </conditionalFormatting>
  <conditionalFormatting sqref="E36 J36:K36">
    <cfRule type="expression" dxfId="669" priority="150" stopIfTrue="1">
      <formula>#N/A</formula>
    </cfRule>
  </conditionalFormatting>
  <conditionalFormatting sqref="E36 J36:K36">
    <cfRule type="containsErrors" dxfId="668" priority="149">
      <formula>ISERROR(E36)</formula>
    </cfRule>
  </conditionalFormatting>
  <conditionalFormatting sqref="O36 T36:U36">
    <cfRule type="expression" dxfId="667" priority="148" stopIfTrue="1">
      <formula>#N/A</formula>
    </cfRule>
  </conditionalFormatting>
  <conditionalFormatting sqref="O36 T36:U36">
    <cfRule type="containsErrors" dxfId="666" priority="147">
      <formula>ISERROR(O36)</formula>
    </cfRule>
  </conditionalFormatting>
  <conditionalFormatting sqref="O36 T36:U36">
    <cfRule type="expression" dxfId="665" priority="146" stopIfTrue="1">
      <formula>#N/A</formula>
    </cfRule>
  </conditionalFormatting>
  <conditionalFormatting sqref="O36 T36:U36">
    <cfRule type="containsErrors" dxfId="664" priority="145">
      <formula>ISERROR(O36)</formula>
    </cfRule>
  </conditionalFormatting>
  <conditionalFormatting sqref="E55 J55:K55">
    <cfRule type="expression" dxfId="663" priority="144" stopIfTrue="1">
      <formula>#N/A</formula>
    </cfRule>
  </conditionalFormatting>
  <conditionalFormatting sqref="E55 J55:K55">
    <cfRule type="containsErrors" dxfId="662" priority="143">
      <formula>ISERROR(E55)</formula>
    </cfRule>
  </conditionalFormatting>
  <conditionalFormatting sqref="E55 J55:K55">
    <cfRule type="expression" dxfId="661" priority="142" stopIfTrue="1">
      <formula>#N/A</formula>
    </cfRule>
  </conditionalFormatting>
  <conditionalFormatting sqref="E55 J55:K55">
    <cfRule type="containsErrors" dxfId="660" priority="141">
      <formula>ISERROR(E55)</formula>
    </cfRule>
  </conditionalFormatting>
  <conditionalFormatting sqref="O55 T55:U55">
    <cfRule type="expression" dxfId="659" priority="140" stopIfTrue="1">
      <formula>#N/A</formula>
    </cfRule>
  </conditionalFormatting>
  <conditionalFormatting sqref="O55 T55:U55">
    <cfRule type="containsErrors" dxfId="658" priority="139">
      <formula>ISERROR(O55)</formula>
    </cfRule>
  </conditionalFormatting>
  <conditionalFormatting sqref="O55 T55:U55">
    <cfRule type="expression" dxfId="657" priority="138" stopIfTrue="1">
      <formula>#N/A</formula>
    </cfRule>
  </conditionalFormatting>
  <conditionalFormatting sqref="O55 T55:U55">
    <cfRule type="containsErrors" dxfId="656" priority="137">
      <formula>ISERROR(O55)</formula>
    </cfRule>
  </conditionalFormatting>
  <conditionalFormatting sqref="C145:D145">
    <cfRule type="containsErrors" dxfId="655" priority="136">
      <formula>ISERROR(C145)</formula>
    </cfRule>
  </conditionalFormatting>
  <conditionalFormatting sqref="C146:D146">
    <cfRule type="containsErrors" dxfId="654" priority="135">
      <formula>ISERROR(C146)</formula>
    </cfRule>
  </conditionalFormatting>
  <conditionalFormatting sqref="O94">
    <cfRule type="expression" dxfId="653" priority="120" stopIfTrue="1">
      <formula>#N/A</formula>
    </cfRule>
  </conditionalFormatting>
  <conditionalFormatting sqref="O94">
    <cfRule type="containsErrors" dxfId="652" priority="119">
      <formula>ISERROR(O94)</formula>
    </cfRule>
  </conditionalFormatting>
  <conditionalFormatting sqref="M94:N94">
    <cfRule type="containsErrors" dxfId="651" priority="122">
      <formula>ISERROR(M94)</formula>
    </cfRule>
  </conditionalFormatting>
  <conditionalFormatting sqref="M95:N95">
    <cfRule type="containsErrors" dxfId="650" priority="121">
      <formula>ISERROR(M95)</formula>
    </cfRule>
  </conditionalFormatting>
  <conditionalFormatting sqref="O94">
    <cfRule type="containsErrors" dxfId="649" priority="118">
      <formula>ISERROR(O94)</formula>
    </cfRule>
  </conditionalFormatting>
  <conditionalFormatting sqref="O95">
    <cfRule type="expression" dxfId="648" priority="117" stopIfTrue="1">
      <formula>#N/A</formula>
    </cfRule>
  </conditionalFormatting>
  <conditionalFormatting sqref="O95">
    <cfRule type="containsErrors" dxfId="647" priority="116">
      <formula>ISERROR(O95)</formula>
    </cfRule>
  </conditionalFormatting>
  <conditionalFormatting sqref="O95">
    <cfRule type="containsErrors" dxfId="646" priority="115">
      <formula>ISERROR(O95)</formula>
    </cfRule>
  </conditionalFormatting>
  <conditionalFormatting sqref="Q94">
    <cfRule type="expression" dxfId="645" priority="62" stopIfTrue="1">
      <formula>#N/A</formula>
    </cfRule>
  </conditionalFormatting>
  <conditionalFormatting sqref="Q94">
    <cfRule type="containsErrors" dxfId="644" priority="61">
      <formula>ISERROR(Q94)</formula>
    </cfRule>
  </conditionalFormatting>
  <conditionalFormatting sqref="Q94">
    <cfRule type="containsErrors" dxfId="643" priority="60">
      <formula>ISERROR(Q94)</formula>
    </cfRule>
  </conditionalFormatting>
  <conditionalFormatting sqref="Q95">
    <cfRule type="expression" dxfId="642" priority="59" stopIfTrue="1">
      <formula>#N/A</formula>
    </cfRule>
  </conditionalFormatting>
  <conditionalFormatting sqref="Q95">
    <cfRule type="containsErrors" dxfId="641" priority="58">
      <formula>ISERROR(Q95)</formula>
    </cfRule>
  </conditionalFormatting>
  <conditionalFormatting sqref="Q95">
    <cfRule type="containsErrors" dxfId="640" priority="57">
      <formula>ISERROR(Q95)</formula>
    </cfRule>
  </conditionalFormatting>
  <conditionalFormatting sqref="S94">
    <cfRule type="expression" dxfId="639" priority="56" stopIfTrue="1">
      <formula>#N/A</formula>
    </cfRule>
  </conditionalFormatting>
  <conditionalFormatting sqref="S94">
    <cfRule type="containsErrors" dxfId="638" priority="55">
      <formula>ISERROR(S94)</formula>
    </cfRule>
  </conditionalFormatting>
  <conditionalFormatting sqref="S94">
    <cfRule type="containsErrors" dxfId="637" priority="54">
      <formula>ISERROR(S94)</formula>
    </cfRule>
  </conditionalFormatting>
  <conditionalFormatting sqref="S95">
    <cfRule type="expression" dxfId="636" priority="53" stopIfTrue="1">
      <formula>#N/A</formula>
    </cfRule>
  </conditionalFormatting>
  <conditionalFormatting sqref="S95">
    <cfRule type="containsErrors" dxfId="635" priority="52">
      <formula>ISERROR(S95)</formula>
    </cfRule>
  </conditionalFormatting>
  <conditionalFormatting sqref="S95">
    <cfRule type="containsErrors" dxfId="634" priority="51">
      <formula>ISERROR(S95)</formula>
    </cfRule>
  </conditionalFormatting>
  <conditionalFormatting sqref="U94">
    <cfRule type="expression" dxfId="633" priority="50" stopIfTrue="1">
      <formula>#N/A</formula>
    </cfRule>
  </conditionalFormatting>
  <conditionalFormatting sqref="U94">
    <cfRule type="containsErrors" dxfId="632" priority="49">
      <formula>ISERROR(U94)</formula>
    </cfRule>
  </conditionalFormatting>
  <conditionalFormatting sqref="U94">
    <cfRule type="containsErrors" dxfId="631" priority="48">
      <formula>ISERROR(U94)</formula>
    </cfRule>
  </conditionalFormatting>
  <conditionalFormatting sqref="U95">
    <cfRule type="expression" dxfId="630" priority="47" stopIfTrue="1">
      <formula>#N/A</formula>
    </cfRule>
  </conditionalFormatting>
  <conditionalFormatting sqref="U95">
    <cfRule type="containsErrors" dxfId="629" priority="46">
      <formula>ISERROR(U95)</formula>
    </cfRule>
  </conditionalFormatting>
  <conditionalFormatting sqref="U95">
    <cfRule type="containsErrors" dxfId="628" priority="45">
      <formula>ISERROR(U95)</formula>
    </cfRule>
  </conditionalFormatting>
  <conditionalFormatting sqref="E144">
    <cfRule type="expression" dxfId="627" priority="32" stopIfTrue="1">
      <formula>#N/A</formula>
    </cfRule>
  </conditionalFormatting>
  <conditionalFormatting sqref="E144">
    <cfRule type="containsErrors" dxfId="626" priority="31">
      <formula>ISERROR(E144)</formula>
    </cfRule>
  </conditionalFormatting>
  <conditionalFormatting sqref="E144">
    <cfRule type="expression" dxfId="625" priority="30" stopIfTrue="1">
      <formula>#N/A</formula>
    </cfRule>
  </conditionalFormatting>
  <conditionalFormatting sqref="E144">
    <cfRule type="containsErrors" dxfId="624" priority="29">
      <formula>ISERROR(E144)</formula>
    </cfRule>
  </conditionalFormatting>
  <conditionalFormatting sqref="G145:G146">
    <cfRule type="expression" dxfId="623" priority="12" stopIfTrue="1">
      <formula>#N/A</formula>
    </cfRule>
  </conditionalFormatting>
  <conditionalFormatting sqref="G145:G146">
    <cfRule type="containsErrors" dxfId="622" priority="11">
      <formula>ISERROR(G145)</formula>
    </cfRule>
  </conditionalFormatting>
  <conditionalFormatting sqref="G145:G146">
    <cfRule type="expression" dxfId="621" priority="10" stopIfTrue="1">
      <formula>#N/A</formula>
    </cfRule>
  </conditionalFormatting>
  <conditionalFormatting sqref="G145:G146">
    <cfRule type="containsErrors" dxfId="620" priority="9">
      <formula>ISERROR(G145)</formula>
    </cfRule>
  </conditionalFormatting>
  <conditionalFormatting sqref="I145:I146">
    <cfRule type="expression" dxfId="619" priority="8" stopIfTrue="1">
      <formula>#N/A</formula>
    </cfRule>
  </conditionalFormatting>
  <conditionalFormatting sqref="I145:I146">
    <cfRule type="containsErrors" dxfId="618" priority="7">
      <formula>ISERROR(I145)</formula>
    </cfRule>
  </conditionalFormatting>
  <conditionalFormatting sqref="I145:I146">
    <cfRule type="expression" dxfId="617" priority="6" stopIfTrue="1">
      <formula>#N/A</formula>
    </cfRule>
  </conditionalFormatting>
  <conditionalFormatting sqref="I145:I146">
    <cfRule type="containsErrors" dxfId="616" priority="5">
      <formula>ISERROR(I145)</formula>
    </cfRule>
  </conditionalFormatting>
  <conditionalFormatting sqref="K145:K146">
    <cfRule type="expression" dxfId="615" priority="4" stopIfTrue="1">
      <formula>#N/A</formula>
    </cfRule>
  </conditionalFormatting>
  <conditionalFormatting sqref="K145:K146">
    <cfRule type="containsErrors" dxfId="614" priority="3">
      <formula>ISERROR(K145)</formula>
    </cfRule>
  </conditionalFormatting>
  <conditionalFormatting sqref="K145:K146">
    <cfRule type="expression" dxfId="613" priority="2" stopIfTrue="1">
      <formula>#N/A</formula>
    </cfRule>
  </conditionalFormatting>
  <conditionalFormatting sqref="K145:K146">
    <cfRule type="containsErrors" dxfId="612" priority="1">
      <formula>ISERROR(K145)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3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Transaction price and building land indexes for private property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hi!D76&amp;", "&amp;hi!$G$5</f>
        <v>Canton of Zurich, 3rd quarter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Index: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te!A23</f>
        <v>Canton: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5" t="str">
        <f>CONCATENATE(te!A97," ",hi!D76," ",te!A100)</f>
        <v>Indexes Canton of Zurich (1st quarter 2000 = 100)</v>
      </c>
      <c r="D11" s="215"/>
      <c r="E11" s="215"/>
      <c r="F11" s="215"/>
      <c r="G11" s="215"/>
      <c r="H11" s="215"/>
      <c r="I11" s="215"/>
      <c r="J11" s="215"/>
      <c r="K11" s="215"/>
      <c r="L11" s="90"/>
      <c r="M11" s="215" t="str">
        <f>N53</f>
        <v>Indexes Canton of Zurich (average 1985 = 100)</v>
      </c>
      <c r="N11" s="215"/>
      <c r="O11" s="215"/>
      <c r="P11" s="215"/>
      <c r="Q11" s="215"/>
      <c r="R11" s="215"/>
      <c r="S11" s="215"/>
      <c r="T11" s="215"/>
      <c r="U11" s="215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31" t="str">
        <f>VLOOKUP(hi!C33,hi!A34:B38,2,FALSE)</f>
        <v>Condominiums CON</v>
      </c>
      <c r="D13" s="231"/>
      <c r="E13" s="231"/>
      <c r="F13" s="231"/>
      <c r="G13" s="231"/>
      <c r="H13" s="231"/>
      <c r="I13" s="231"/>
      <c r="J13" s="231"/>
      <c r="K13" s="231"/>
      <c r="L13" s="90"/>
      <c r="M13" s="231" t="str">
        <f>C13</f>
        <v>Condominiums CON</v>
      </c>
      <c r="N13" s="231"/>
      <c r="O13" s="231"/>
      <c r="P13" s="231"/>
      <c r="Q13" s="231"/>
      <c r="R13" s="231"/>
      <c r="S13" s="231"/>
      <c r="T13" s="231"/>
      <c r="U13" s="23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32" t="str">
        <f>te!$A$11</f>
        <v>Source: Transaction price indexes Fahrländer Partner.</v>
      </c>
      <c r="D33" s="232"/>
      <c r="E33" s="232"/>
      <c r="F33" s="232"/>
      <c r="G33" s="232"/>
      <c r="H33" s="232"/>
      <c r="I33" s="10"/>
      <c r="J33" s="10"/>
      <c r="K33" s="10"/>
      <c r="L33" s="11"/>
      <c r="M33" s="232" t="str">
        <f>te!$A$11</f>
        <v>Source: Transaction price indexes Fahrländer Partner.</v>
      </c>
      <c r="N33" s="232"/>
      <c r="O33" s="232"/>
      <c r="P33" s="232"/>
      <c r="Q33" s="232"/>
      <c r="R33" s="232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Rates of change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3" t="str">
        <f>IF(hi!$C$33=3,"",te!$A$63)</f>
        <v>Market segment</v>
      </c>
      <c r="F36" s="223"/>
      <c r="G36" s="223"/>
      <c r="H36" s="223"/>
      <c r="I36" s="223"/>
      <c r="J36" s="113"/>
      <c r="K36" s="113"/>
      <c r="L36" s="22"/>
      <c r="M36" s="111"/>
      <c r="N36" s="112"/>
      <c r="O36" s="223" t="str">
        <f>E36</f>
        <v>Market segment</v>
      </c>
      <c r="P36" s="223"/>
      <c r="Q36" s="223"/>
      <c r="R36" s="223"/>
      <c r="S36" s="223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VLOOKUP(hi!$C$33,hi!$A$34:$R$38,15,FALSE)</f>
        <v>lower</v>
      </c>
      <c r="F37" s="113"/>
      <c r="G37" s="113" t="str">
        <f>VLOOKUP(hi!$C$33,hi!$A$34:$R$38,16,FALSE)</f>
        <v>average</v>
      </c>
      <c r="H37" s="113"/>
      <c r="I37" s="113" t="str">
        <f>VLOOKUP(hi!$C$33,hi!$A$34:$R$38,17,FALSE)</f>
        <v>upper</v>
      </c>
      <c r="J37" s="113"/>
      <c r="K37" s="113" t="str">
        <f>VLOOKUP(hi!$C$33,hi!$A$34:$R$38,18,FALSE)</f>
        <v>CON global</v>
      </c>
      <c r="L37" s="22"/>
      <c r="M37" s="22"/>
      <c r="N37" s="10"/>
      <c r="O37" s="179" t="str">
        <f>E37</f>
        <v>lower</v>
      </c>
      <c r="P37" s="100"/>
      <c r="Q37" s="179" t="str">
        <f>G37</f>
        <v>average</v>
      </c>
      <c r="R37" s="100"/>
      <c r="S37" s="179" t="str">
        <f>I37</f>
        <v>upper</v>
      </c>
      <c r="T37" s="100"/>
      <c r="U37" s="179" t="str">
        <f>K37</f>
        <v>CON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39" t="str">
        <f>C146</f>
        <v>2021:2 - 2021:3</v>
      </c>
      <c r="D38" s="224"/>
      <c r="E38" s="114">
        <f>E146</f>
        <v>1.0280839999410096E-2</v>
      </c>
      <c r="F38" s="115"/>
      <c r="G38" s="114">
        <f>G146</f>
        <v>1.1190714771094123E-2</v>
      </c>
      <c r="H38" s="115"/>
      <c r="I38" s="114">
        <f>I146</f>
        <v>1.380498812379316E-2</v>
      </c>
      <c r="J38" s="114"/>
      <c r="K38" s="114">
        <f>K146</f>
        <v>1.238371101526381E-2</v>
      </c>
      <c r="L38" s="22"/>
      <c r="M38" s="224" t="str">
        <f>N95</f>
        <v>2019 - 2020</v>
      </c>
      <c r="N38" s="224"/>
      <c r="O38" s="114">
        <f>O95</f>
        <v>3.7802442584847995E-2</v>
      </c>
      <c r="P38" s="115"/>
      <c r="Q38" s="114">
        <f>Q95</f>
        <v>4.8007241459890881E-2</v>
      </c>
      <c r="R38" s="115"/>
      <c r="S38" s="114">
        <f>S95</f>
        <v>7.6729888927191903E-2</v>
      </c>
      <c r="T38" s="114"/>
      <c r="U38" s="114">
        <f>U95</f>
        <v>6.09686674219303E-2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39" t="str">
        <f>C147</f>
        <v>2020:3 - 2021:3</v>
      </c>
      <c r="D39" s="224"/>
      <c r="E39" s="114">
        <f>E147</f>
        <v>6.9364872002281253E-2</v>
      </c>
      <c r="F39" s="115"/>
      <c r="G39" s="114">
        <f>G147</f>
        <v>5.9089310822445285E-2</v>
      </c>
      <c r="H39" s="115"/>
      <c r="I39" s="114">
        <f>I147</f>
        <v>7.1500809321918712E-2</v>
      </c>
      <c r="J39" s="114"/>
      <c r="K39" s="114">
        <f>K147</f>
        <v>6.6005477473759733E-2</v>
      </c>
      <c r="L39" s="22"/>
      <c r="M39" s="224" t="str">
        <f>N96</f>
        <v>2015 - 2020</v>
      </c>
      <c r="N39" s="224"/>
      <c r="O39" s="114">
        <f>O96</f>
        <v>0.30772037506993244</v>
      </c>
      <c r="P39" s="115"/>
      <c r="Q39" s="114">
        <f>Q96</f>
        <v>0.20167755479811511</v>
      </c>
      <c r="R39" s="115"/>
      <c r="S39" s="114">
        <f>S96</f>
        <v>0.14718121887232738</v>
      </c>
      <c r="T39" s="114"/>
      <c r="U39" s="114">
        <f>U96</f>
        <v>0.18246083122027001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5" t="str">
        <f>C150</f>
        <v>Source: Transaction price indexes Fahrländer Partner.</v>
      </c>
      <c r="D41" s="225"/>
      <c r="E41" s="225"/>
      <c r="F41" s="225"/>
      <c r="G41" s="225"/>
      <c r="H41" s="225"/>
      <c r="I41" s="225"/>
      <c r="J41" s="225"/>
      <c r="K41" s="225"/>
      <c r="L41" s="22"/>
      <c r="M41" s="225" t="str">
        <f>C150</f>
        <v>Source: Transaction price indexes Fahrländer Partner.</v>
      </c>
      <c r="N41" s="225"/>
      <c r="O41" s="225"/>
      <c r="P41" s="225"/>
      <c r="Q41" s="225"/>
      <c r="R41" s="225"/>
      <c r="S41" s="225"/>
      <c r="T41" s="225"/>
      <c r="U41" s="225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28"/>
      <c r="N42" s="228"/>
      <c r="O42" s="228"/>
      <c r="P42" s="228"/>
      <c r="Q42" s="228"/>
      <c r="R42" s="228"/>
      <c r="S42" s="228"/>
      <c r="T42" s="228"/>
      <c r="U42" s="228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">
      <c r="A43" s="13"/>
      <c r="B43" s="85"/>
      <c r="C43" s="229"/>
      <c r="D43" s="229"/>
      <c r="E43" s="229"/>
      <c r="F43" s="229"/>
      <c r="G43" s="229"/>
      <c r="H43" s="229"/>
      <c r="I43" s="229"/>
      <c r="J43" s="229"/>
      <c r="K43" s="229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09" t="s">
        <v>56</v>
      </c>
      <c r="D45" s="209"/>
      <c r="E45" s="209"/>
      <c r="F45" s="209" t="str">
        <f>te!A12</f>
        <v>Transaction price and building land indexes for private property</v>
      </c>
      <c r="G45" s="209"/>
      <c r="H45" s="209"/>
      <c r="I45" s="209"/>
      <c r="J45" s="209"/>
      <c r="K45" s="209"/>
      <c r="L45" s="209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3rd quarter 2021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09" t="s">
        <v>0</v>
      </c>
      <c r="D46" s="209"/>
      <c r="E46" s="209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85"/>
      <c r="D51" s="180" t="str">
        <f>E51</f>
        <v>CON (low)</v>
      </c>
      <c r="E51" s="180" t="str">
        <f>VLOOKUP(hi!$C$33,hi!$A$34:$N$38,11,FALSE)</f>
        <v>CON (low)</v>
      </c>
      <c r="F51" s="180" t="str">
        <f>G51</f>
        <v>CON (av)</v>
      </c>
      <c r="G51" s="180" t="str">
        <f>VLOOKUP(hi!$C$33,hi!$A$34:$N$38,12,FALSE)</f>
        <v>CON (av)</v>
      </c>
      <c r="H51" s="180" t="str">
        <f>I51</f>
        <v>CON (up)</v>
      </c>
      <c r="I51" s="180" t="str">
        <f>VLOOKUP(hi!$C$33,hi!$A$34:$N$38,13,FALSE)</f>
        <v>CON (up)</v>
      </c>
      <c r="J51" s="180" t="str">
        <f>K51</f>
        <v>CON (global)</v>
      </c>
      <c r="K51" s="181" t="str">
        <f>VLOOKUP(hi!$C$33,hi!$A$34:$N$38,14,FALSE)</f>
        <v>CON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 t="str">
        <f>E52&amp;"_gg"</f>
        <v>EWGu_gg</v>
      </c>
      <c r="E52" s="116" t="str">
        <f>VLOOKUP(hi!$C$33,hi!$A$34:$J$38,7,FALSE)</f>
        <v>EWGu</v>
      </c>
      <c r="F52" s="116" t="str">
        <f>G52&amp;"_gg"</f>
        <v>EWGm_gg</v>
      </c>
      <c r="G52" s="116" t="str">
        <f>VLOOKUP(hi!$C$33,hi!$A$34:$J$38,8,FALSE)</f>
        <v>EWGm</v>
      </c>
      <c r="H52" s="116" t="str">
        <f>I52&amp;"_gg"</f>
        <v>EWGg_gg</v>
      </c>
      <c r="I52" s="116" t="str">
        <f>VLOOKUP(hi!$C$33,hi!$A$34:$J$38,9,FALSE)</f>
        <v>EWGg</v>
      </c>
      <c r="J52" s="116" t="str">
        <f>K52&amp;"_gg"</f>
        <v>EWGt_gg</v>
      </c>
      <c r="K52" s="116" t="str">
        <f>VLOOKUP(hi!$C$33,hi!$A$34:$J$38,10,FALSE)</f>
        <v>EWGt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90" t="str">
        <f>CONCATENATE(te!A97," ",hi!D76," ",te!A100)</f>
        <v>Indexes Canton of Zurich (1st quarter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Indexes Canton of Zurich (average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102" t="str">
        <f>VLOOKUP(hi!C33,hi!A34:B38,2,FALSE)</f>
        <v>Condominiums CON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Condominiums CON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182" t="str">
        <f>te!$A$93</f>
        <v>grey/italic: not smoothed series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">
      <c r="A56" s="99"/>
      <c r="B56" s="100"/>
      <c r="C56" s="111"/>
      <c r="D56" s="112"/>
      <c r="E56" s="223" t="str">
        <f>IF(hi!C33=3,"",te!A63)</f>
        <v>Market segment</v>
      </c>
      <c r="F56" s="223"/>
      <c r="G56" s="223"/>
      <c r="H56" s="223"/>
      <c r="I56" s="223"/>
      <c r="J56" s="113"/>
      <c r="K56" s="113"/>
      <c r="L56" s="192"/>
      <c r="M56" s="101"/>
      <c r="N56" s="122"/>
      <c r="O56" s="217" t="str">
        <f>E56</f>
        <v>Market segment</v>
      </c>
      <c r="P56" s="217"/>
      <c r="Q56" s="217"/>
      <c r="R56" s="217"/>
      <c r="S56" s="217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/>
      <c r="C57" s="102"/>
      <c r="D57" s="100"/>
      <c r="E57" s="238" t="str">
        <f>VLOOKUP(hi!$C$33,hi!$A$34:$R$38,15,FALSE)</f>
        <v>lower</v>
      </c>
      <c r="F57" s="238"/>
      <c r="G57" s="238" t="str">
        <f>VLOOKUP(hi!$C$33,hi!$A$34:$R$38,16,FALSE)</f>
        <v>average</v>
      </c>
      <c r="H57" s="238"/>
      <c r="I57" s="238" t="str">
        <f>VLOOKUP(hi!$C$33,hi!$A$34:$R$38,17,FALSE)</f>
        <v>upper</v>
      </c>
      <c r="J57" s="238"/>
      <c r="K57" s="238" t="str">
        <f>VLOOKUP(hi!$C$33,hi!$A$34:$R$38,18,FALSE)</f>
        <v>CON global</v>
      </c>
      <c r="L57" s="238"/>
      <c r="M57" s="101"/>
      <c r="N57" s="230" t="str">
        <f>E57</f>
        <v>lower</v>
      </c>
      <c r="O57" s="230"/>
      <c r="P57" s="230" t="str">
        <f>G57</f>
        <v>average</v>
      </c>
      <c r="Q57" s="230"/>
      <c r="R57" s="230" t="str">
        <f>I57</f>
        <v>upper</v>
      </c>
      <c r="S57" s="230"/>
      <c r="T57" s="230" t="str">
        <f>K57</f>
        <v>CON global</v>
      </c>
      <c r="U57" s="230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">
      <c r="A58" s="13"/>
      <c r="B58" s="85">
        <v>5</v>
      </c>
      <c r="C58" s="118" t="s">
        <v>16</v>
      </c>
      <c r="D58" s="120"/>
      <c r="E58" s="115">
        <f>VLOOKUP(CONCATENATE($D$52,"_Qu_",hi!$C$76),kt_dat_gg!$A$2:$CD$4218,Kt!$B58,0)</f>
        <v>100</v>
      </c>
      <c r="F58" s="187">
        <f>VLOOKUP(CONCATENATE($E$52,"_Qu_",hi!$C$76),kt_dat!$A$2:$DI$4218,Kt!$B58,0)</f>
        <v>100</v>
      </c>
      <c r="G58" s="120">
        <f>VLOOKUP(CONCATENATE($F$52,"_Qu_",hi!$C$76),kt_dat_gg!$A$2:$CD$4218,Kt!$B58,0)</f>
        <v>100</v>
      </c>
      <c r="H58" s="187">
        <f>VLOOKUP(CONCATENATE($G$52,"_Qu_",hi!$C$76),kt_dat!$A$2:$DI$4218,Kt!$B58,0)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VLOOKUP(CONCATENATE($I$52,"_Qu_",hi!$C$76),kt_dat!$A$2:$DI$4218,Kt!$B58,0)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VLOOKUP(CONCATENATE($K$52,"_Qu_",hi!$C$76),kt_dat!$A$2:$DI$4218,Kt!$B58,0)</f>
        <v>100</v>
      </c>
      <c r="M58" s="144">
        <v>5</v>
      </c>
      <c r="N58" s="118" t="s">
        <v>15</v>
      </c>
      <c r="O58" s="113">
        <f>VLOOKUP(CONCATENATE($E$52,"_Ja_",hi!$C$76),kt_dat!$A$2:$BZ$4218,$M58,0)</f>
        <v>100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>+B58+1</f>
        <v>6</v>
      </c>
      <c r="C59" s="118" t="s">
        <v>17</v>
      </c>
      <c r="D59" s="120"/>
      <c r="E59" s="115">
        <f>VLOOKUP(CONCATENATE($D$52,"_Qu_",hi!$C$76),kt_dat_gg!$A$2:$CD$4218,Kt!$B59,0)</f>
        <v>100.4193901662851</v>
      </c>
      <c r="F59" s="187">
        <f>VLOOKUP(CONCATENATE($E$52,"_Qu_",hi!$C$76),kt_dat!$A$2:$DI$4218,Kt!$B59,0)</f>
        <v>100.92274681105906</v>
      </c>
      <c r="G59" s="120">
        <f>VLOOKUP(CONCATENATE($F$52,"_Qu_",hi!$C$76),kt_dat_gg!$A$2:$CD$4218,Kt!$B59,0)</f>
        <v>101.28644449211599</v>
      </c>
      <c r="H59" s="187">
        <f>VLOOKUP(CONCATENATE($G$52,"_Qu_",hi!$C$76),kt_dat!$A$2:$DI$4218,Kt!$B59,0)</f>
        <v>101.87859399866596</v>
      </c>
      <c r="I59" s="120">
        <f>VLOOKUP(CONCATENATE($H$52,"_Qu_",hi!$C$76),kt_dat_gg!$A$2:$CD$4218,Kt!$B59,0)</f>
        <v>101.56150723619739</v>
      </c>
      <c r="J59" s="187">
        <f>VLOOKUP(CONCATENATE($I$52,"_Qu_",hi!$C$76),kt_dat!$A$2:$DI$4218,Kt!$B59,0)</f>
        <v>102.2078383483671</v>
      </c>
      <c r="K59" s="120">
        <f>VLOOKUP(CONCATENATE($J$52,"_Qu_",hi!$C$76),kt_dat_gg!$A$2:$CD$4218,Kt!$B59,0)</f>
        <v>101.34513601606761</v>
      </c>
      <c r="L59" s="187">
        <f>VLOOKUP(CONCATENATE($K$52,"_Qu_",hi!$C$76),kt_dat!$A$2:$DI$4218,Kt!$B59,0)</f>
        <v>101.95587971529226</v>
      </c>
      <c r="M59" s="85">
        <f>+M58+1</f>
        <v>6</v>
      </c>
      <c r="N59" s="118">
        <f t="shared" ref="N59:N81" si="0">+N58+1</f>
        <v>1986</v>
      </c>
      <c r="O59" s="115">
        <f>VLOOKUP(CONCATENATE($E$52,"_Ja_",hi!$C$76),kt_dat!$A$2:$BZ$4218,$M59,0)</f>
        <v>106.12728372399592</v>
      </c>
      <c r="P59" s="120"/>
      <c r="Q59" s="120">
        <f>VLOOKUP(CONCATENATE($G$52,"_Ja_",hi!$C$76),kt_dat!$A$2:$BZ$4218,$M59,0)</f>
        <v>108.83974420005684</v>
      </c>
      <c r="R59" s="120"/>
      <c r="S59" s="120">
        <f>VLOOKUP(CONCATENATE($I$52,"_Ja_",hi!$C$76),kt_dat!$A$2:$BZ$4218,$M59,0)</f>
        <v>102.70881186586698</v>
      </c>
      <c r="T59" s="120"/>
      <c r="U59" s="120">
        <f>VLOOKUP(CONCATENATE($K$52,"_Ja_",hi!$C$76),kt_dat!$A$2:$BZ$4218,$M59,0)</f>
        <v>105.64851157562313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ref="B60:B125" si="1">+B59+1</f>
        <v>7</v>
      </c>
      <c r="C60" s="118" t="s">
        <v>18</v>
      </c>
      <c r="D60" s="120"/>
      <c r="E60" s="115">
        <f>VLOOKUP(CONCATENATE($D$52,"_Qu_",hi!$C$76),kt_dat_gg!$A$2:$CD$4218,Kt!$B60,0)</f>
        <v>99.77300311499458</v>
      </c>
      <c r="F60" s="187">
        <f>VLOOKUP(CONCATENATE($E$52,"_Qu_",hi!$C$76),kt_dat!$A$2:$DI$4218,Kt!$B60,0)</f>
        <v>100.33542368779626</v>
      </c>
      <c r="G60" s="120">
        <f>VLOOKUP(CONCATENATE($F$52,"_Qu_",hi!$C$76),kt_dat_gg!$A$2:$CD$4218,Kt!$B60,0)</f>
        <v>101.61127193838864</v>
      </c>
      <c r="H60" s="187">
        <f>VLOOKUP(CONCATENATE($G$52,"_Qu_",hi!$C$76),kt_dat!$A$2:$DI$4218,Kt!$B60,0)</f>
        <v>101.98073947768196</v>
      </c>
      <c r="I60" s="120">
        <f>VLOOKUP(CONCATENATE($H$52,"_Qu_",hi!$C$76),kt_dat_gg!$A$2:$CD$4218,Kt!$B60,0)</f>
        <v>102.10489021349895</v>
      </c>
      <c r="J60" s="187">
        <f>VLOOKUP(CONCATENATE($I$52,"_Qu_",hi!$C$76),kt_dat!$A$2:$DI$4218,Kt!$B60,0)</f>
        <v>102.47668336022508</v>
      </c>
      <c r="K60" s="120">
        <f>VLOOKUP(CONCATENATE($J$52,"_Qu_",hi!$C$76),kt_dat_gg!$A$2:$CD$4218,Kt!$B60,0)</f>
        <v>101.69238582766809</v>
      </c>
      <c r="L60" s="187">
        <f>VLOOKUP(CONCATENATE($K$52,"_Qu_",hi!$C$76),kt_dat!$A$2:$DI$4218,Kt!$B60,0)</f>
        <v>102.07952833291058</v>
      </c>
      <c r="M60" s="85">
        <f t="shared" ref="M60:M93" si="2">+M59+1</f>
        <v>7</v>
      </c>
      <c r="N60" s="118">
        <f t="shared" si="0"/>
        <v>1987</v>
      </c>
      <c r="O60" s="115">
        <f>VLOOKUP(CONCATENATE($E$52,"_Ja_",hi!$C$76),kt_dat!$A$2:$BZ$4218,$M60,0)</f>
        <v>101.56243165488831</v>
      </c>
      <c r="P60" s="120"/>
      <c r="Q60" s="120">
        <f>VLOOKUP(CONCATENATE($G$52,"_Ja_",hi!$C$76),kt_dat!$A$2:$BZ$4218,$M60,0)</f>
        <v>109.14487600488958</v>
      </c>
      <c r="R60" s="120"/>
      <c r="S60" s="120">
        <f>VLOOKUP(CONCATENATE($I$52,"_Ja_",hi!$C$76),kt_dat!$A$2:$BZ$4218,$M60,0)</f>
        <v>100.85487440338581</v>
      </c>
      <c r="T60" s="120"/>
      <c r="U60" s="120">
        <f>VLOOKUP(CONCATENATE($K$52,"_Ja_",hi!$C$76),kt_dat!$A$2:$BZ$4218,$M60,0)</f>
        <v>104.46671931155922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1"/>
        <v>8</v>
      </c>
      <c r="C61" s="118" t="s">
        <v>19</v>
      </c>
      <c r="D61" s="120"/>
      <c r="E61" s="115">
        <f>VLOOKUP(CONCATENATE($D$52,"_Qu_",hi!$C$76),kt_dat_gg!$A$2:$CD$4218,Kt!$B61,0)</f>
        <v>98.93101477913369</v>
      </c>
      <c r="F61" s="187">
        <f>VLOOKUP(CONCATENATE($E$52,"_Qu_",hi!$C$76),kt_dat!$A$2:$DI$4218,Kt!$B61,0)</f>
        <v>98.060838846128405</v>
      </c>
      <c r="G61" s="120">
        <f>VLOOKUP(CONCATENATE($F$52,"_Qu_",hi!$C$76),kt_dat_gg!$A$2:$CD$4218,Kt!$B61,0)</f>
        <v>101.48755876101193</v>
      </c>
      <c r="H61" s="187">
        <f>VLOOKUP(CONCATENATE($G$52,"_Qu_",hi!$C$76),kt_dat!$A$2:$DI$4218,Kt!$B61,0)</f>
        <v>100.97448233881798</v>
      </c>
      <c r="I61" s="120">
        <f>VLOOKUP(CONCATENATE($H$52,"_Qu_",hi!$C$76),kt_dat_gg!$A$2:$CD$4218,Kt!$B61,0)</f>
        <v>102.17376850574209</v>
      </c>
      <c r="J61" s="187">
        <f>VLOOKUP(CONCATENATE($I$52,"_Qu_",hi!$C$76),kt_dat!$A$2:$DI$4218,Kt!$B61,0)</f>
        <v>101.63014893190466</v>
      </c>
      <c r="K61" s="120">
        <f>VLOOKUP(CONCATENATE($J$52,"_Qu_",hi!$C$76),kt_dat_gg!$A$2:$CD$4218,Kt!$B61,0)</f>
        <v>101.60023011299769</v>
      </c>
      <c r="L61" s="187">
        <f>VLOOKUP(CONCATENATE($K$52,"_Qu_",hi!$C$76),kt_dat!$A$2:$DI$4218,Kt!$B61,0)</f>
        <v>101.04174943480142</v>
      </c>
      <c r="M61" s="85">
        <f t="shared" si="2"/>
        <v>8</v>
      </c>
      <c r="N61" s="118">
        <f t="shared" si="0"/>
        <v>1988</v>
      </c>
      <c r="O61" s="115">
        <f>VLOOKUP(CONCATENATE($E$52,"_Ja_",hi!$C$76),kt_dat!$A$2:$BZ$4218,$M61,0)</f>
        <v>110.3059356165902</v>
      </c>
      <c r="P61" s="120"/>
      <c r="Q61" s="120">
        <f>VLOOKUP(CONCATENATE($G$52,"_Ja_",hi!$C$76),kt_dat!$A$2:$BZ$4218,$M61,0)</f>
        <v>121.17432759302926</v>
      </c>
      <c r="R61" s="120"/>
      <c r="S61" s="120">
        <f>VLOOKUP(CONCATENATE($I$52,"_Ja_",hi!$C$76),kt_dat!$A$2:$BZ$4218,$M61,0)</f>
        <v>116.33816577323535</v>
      </c>
      <c r="T61" s="120"/>
      <c r="U61" s="120">
        <f>VLOOKUP(CONCATENATE($K$52,"_Ja_",hi!$C$76),kt_dat!$A$2:$BZ$4218,$M61,0)</f>
        <v>117.8474357486631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1"/>
        <v>9</v>
      </c>
      <c r="C62" s="118" t="s">
        <v>20</v>
      </c>
      <c r="D62" s="120"/>
      <c r="E62" s="115">
        <f>VLOOKUP(CONCATENATE($D$52,"_Qu_",hi!$C$76),kt_dat_gg!$A$2:$CD$4218,Kt!$B62,0)</f>
        <v>98.602283812869814</v>
      </c>
      <c r="F62" s="187">
        <f>VLOOKUP(CONCATENATE($E$52,"_Qu_",hi!$C$76),kt_dat!$A$2:$DI$4218,Kt!$B62,0)</f>
        <v>98.396781803476401</v>
      </c>
      <c r="G62" s="120">
        <f>VLOOKUP(CONCATENATE($F$52,"_Qu_",hi!$C$76),kt_dat_gg!$A$2:$CD$4218,Kt!$B62,0)</f>
        <v>101.82027548863961</v>
      </c>
      <c r="H62" s="187">
        <f>VLOOKUP(CONCATENATE($G$52,"_Qu_",hi!$C$76),kt_dat!$A$2:$DI$4218,Kt!$B62,0)</f>
        <v>101.50745446653585</v>
      </c>
      <c r="I62" s="120">
        <f>VLOOKUP(CONCATENATE($H$52,"_Qu_",hi!$C$76),kt_dat_gg!$A$2:$CD$4218,Kt!$B62,0)</f>
        <v>102.81717928376897</v>
      </c>
      <c r="J62" s="187">
        <f>VLOOKUP(CONCATENATE($I$52,"_Qu_",hi!$C$76),kt_dat!$A$2:$DI$4218,Kt!$B62,0)</f>
        <v>102.41447322509651</v>
      </c>
      <c r="K62" s="120">
        <f>VLOOKUP(CONCATENATE($J$52,"_Qu_",hi!$C$76),kt_dat_gg!$A$2:$CD$4218,Kt!$B62,0)</f>
        <v>102.02651015131137</v>
      </c>
      <c r="L62" s="187">
        <f>VLOOKUP(CONCATENATE($K$52,"_Qu_",hi!$C$76),kt_dat!$A$2:$DI$4218,Kt!$B62,0)</f>
        <v>101.67941257128108</v>
      </c>
      <c r="M62" s="85">
        <f t="shared" si="2"/>
        <v>9</v>
      </c>
      <c r="N62" s="118">
        <f t="shared" si="0"/>
        <v>1989</v>
      </c>
      <c r="O62" s="115">
        <f>VLOOKUP(CONCATENATE($E$52,"_Ja_",hi!$C$76),kt_dat!$A$2:$BZ$4218,$M62,0)</f>
        <v>117.86508159244553</v>
      </c>
      <c r="P62" s="120"/>
      <c r="Q62" s="120">
        <f>VLOOKUP(CONCATENATE($G$52,"_Ja_",hi!$C$76),kt_dat!$A$2:$BZ$4218,$M62,0)</f>
        <v>127.54000756506639</v>
      </c>
      <c r="R62" s="120"/>
      <c r="S62" s="120">
        <f>VLOOKUP(CONCATENATE($I$52,"_Ja_",hi!$C$76),kt_dat!$A$2:$BZ$4218,$M62,0)</f>
        <v>134.65820643846254</v>
      </c>
      <c r="T62" s="120"/>
      <c r="U62" s="120">
        <f>VLOOKUP(CONCATENATE($K$52,"_Ja_",hi!$C$76),kt_dat!$A$2:$BZ$4218,$M62,0)</f>
        <v>130.05566647456806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1"/>
        <v>10</v>
      </c>
      <c r="C63" s="118" t="s">
        <v>21</v>
      </c>
      <c r="D63" s="120"/>
      <c r="E63" s="115">
        <f>VLOOKUP(CONCATENATE($D$52,"_Qu_",hi!$C$76),kt_dat_gg!$A$2:$CD$4218,Kt!$B63,0)</f>
        <v>99.175271647833185</v>
      </c>
      <c r="F63" s="187">
        <f>VLOOKUP(CONCATENATE($E$52,"_Qu_",hi!$C$76),kt_dat!$A$2:$DI$4218,Kt!$B63,0)</f>
        <v>99.349230789004622</v>
      </c>
      <c r="G63" s="120">
        <f>VLOOKUP(CONCATENATE($F$52,"_Qu_",hi!$C$76),kt_dat_gg!$A$2:$CD$4218,Kt!$B63,0)</f>
        <v>102.57459602826339</v>
      </c>
      <c r="H63" s="187">
        <f>VLOOKUP(CONCATENATE($G$52,"_Qu_",hi!$C$76),kt_dat!$A$2:$DI$4218,Kt!$B63,0)</f>
        <v>102.97888966056503</v>
      </c>
      <c r="I63" s="120">
        <f>VLOOKUP(CONCATENATE($H$52,"_Qu_",hi!$C$76),kt_dat_gg!$A$2:$CD$4218,Kt!$B63,0)</f>
        <v>104.07085954846286</v>
      </c>
      <c r="J63" s="187">
        <f>VLOOKUP(CONCATENATE($I$52,"_Qu_",hi!$C$76),kt_dat!$A$2:$DI$4218,Kt!$B63,0)</f>
        <v>104.40691569430571</v>
      </c>
      <c r="K63" s="120">
        <f>VLOOKUP(CONCATENATE($J$52,"_Qu_",hi!$C$76),kt_dat_gg!$A$2:$CD$4218,Kt!$B63,0)</f>
        <v>103.00684066690974</v>
      </c>
      <c r="L63" s="187">
        <f>VLOOKUP(CONCATENATE($K$52,"_Qu_",hi!$C$76),kt_dat!$A$2:$DI$4218,Kt!$B63,0)</f>
        <v>103.3583684478516</v>
      </c>
      <c r="M63" s="85">
        <f t="shared" si="2"/>
        <v>10</v>
      </c>
      <c r="N63" s="118">
        <f t="shared" si="0"/>
        <v>1990</v>
      </c>
      <c r="O63" s="115">
        <f>VLOOKUP(CONCATENATE($E$52,"_Ja_",hi!$C$76),kt_dat!$A$2:$BZ$4218,$M63,0)</f>
        <v>130.00719575177578</v>
      </c>
      <c r="P63" s="120"/>
      <c r="Q63" s="120">
        <f>VLOOKUP(CONCATENATE($G$52,"_Ja_",hi!$C$76),kt_dat!$A$2:$BZ$4218,$M63,0)</f>
        <v>134.07375834406963</v>
      </c>
      <c r="R63" s="120"/>
      <c r="S63" s="120">
        <f>VLOOKUP(CONCATENATE($I$52,"_Ja_",hi!$C$76),kt_dat!$A$2:$BZ$4218,$M63,0)</f>
        <v>131.91607554400477</v>
      </c>
      <c r="T63" s="120"/>
      <c r="U63" s="120">
        <f>VLOOKUP(CONCATENATE($K$52,"_Ja_",hi!$C$76),kt_dat!$A$2:$BZ$4218,$M63,0)</f>
        <v>132.66201744306744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1"/>
        <v>11</v>
      </c>
      <c r="C64" s="118" t="s">
        <v>22</v>
      </c>
      <c r="D64" s="120"/>
      <c r="E64" s="115">
        <f>VLOOKUP(CONCATENATE($D$52,"_Qu_",hi!$C$76),kt_dat_gg!$A$2:$CD$4218,Kt!$B64,0)</f>
        <v>99.329746781714107</v>
      </c>
      <c r="F64" s="187">
        <f>VLOOKUP(CONCATENATE($E$52,"_Qu_",hi!$C$76),kt_dat!$A$2:$DI$4218,Kt!$B64,0)</f>
        <v>99.779802351018503</v>
      </c>
      <c r="G64" s="120">
        <f>VLOOKUP(CONCATENATE($F$52,"_Qu_",hi!$C$76),kt_dat_gg!$A$2:$CD$4218,Kt!$B64,0)</f>
        <v>103.05624926793051</v>
      </c>
      <c r="H64" s="187">
        <f>VLOOKUP(CONCATENATE($G$52,"_Qu_",hi!$C$76),kt_dat!$A$2:$DI$4218,Kt!$B64,0)</f>
        <v>103.23744395768924</v>
      </c>
      <c r="I64" s="120">
        <f>VLOOKUP(CONCATENATE($H$52,"_Qu_",hi!$C$76),kt_dat_gg!$A$2:$CD$4218,Kt!$B64,0)</f>
        <v>105.19391328029748</v>
      </c>
      <c r="J64" s="187">
        <f>VLOOKUP(CONCATENATE($I$52,"_Qu_",hi!$C$76),kt_dat!$A$2:$DI$4218,Kt!$B64,0)</f>
        <v>105.39118972598634</v>
      </c>
      <c r="K64" s="120">
        <f>VLOOKUP(CONCATENATE($J$52,"_Qu_",hi!$C$76),kt_dat_gg!$A$2:$CD$4218,Kt!$B64,0)</f>
        <v>103.7707060790032</v>
      </c>
      <c r="L64" s="187">
        <f>VLOOKUP(CONCATENATE($K$52,"_Qu_",hi!$C$76),kt_dat!$A$2:$DI$4218,Kt!$B64,0)</f>
        <v>103.98274098159655</v>
      </c>
      <c r="M64" s="85">
        <f t="shared" si="2"/>
        <v>11</v>
      </c>
      <c r="N64" s="118">
        <f t="shared" si="0"/>
        <v>1991</v>
      </c>
      <c r="O64" s="115">
        <f>VLOOKUP(CONCATENATE($E$52,"_Ja_",hi!$C$76),kt_dat!$A$2:$BZ$4218,$M64,0)</f>
        <v>126.39397690081454</v>
      </c>
      <c r="P64" s="120"/>
      <c r="Q64" s="120">
        <f>VLOOKUP(CONCATENATE($G$52,"_Ja_",hi!$C$76),kt_dat!$A$2:$BZ$4218,$M64,0)</f>
        <v>133.75717043437152</v>
      </c>
      <c r="R64" s="120"/>
      <c r="S64" s="120">
        <f>VLOOKUP(CONCATENATE($I$52,"_Ja_",hi!$C$76),kt_dat!$A$2:$BZ$4218,$M64,0)</f>
        <v>116.01807047153892</v>
      </c>
      <c r="T64" s="120"/>
      <c r="U64" s="120">
        <f>VLOOKUP(CONCATENATE($K$52,"_Ja_",hi!$C$76),kt_dat!$A$2:$BZ$4218,$M64,0)</f>
        <v>124.56871298487431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1"/>
        <v>12</v>
      </c>
      <c r="C65" s="118" t="s">
        <v>23</v>
      </c>
      <c r="D65" s="120"/>
      <c r="E65" s="115">
        <f>VLOOKUP(CONCATENATE($D$52,"_Qu_",hi!$C$76),kt_dat_gg!$A$2:$CD$4218,Kt!$B65,0)</f>
        <v>99.505661631143653</v>
      </c>
      <c r="F65" s="187">
        <f>VLOOKUP(CONCATENATE($E$52,"_Qu_",hi!$C$76),kt_dat!$A$2:$DI$4218,Kt!$B65,0)</f>
        <v>98.860207205119224</v>
      </c>
      <c r="G65" s="120">
        <f>VLOOKUP(CONCATENATE($F$52,"_Qu_",hi!$C$76),kt_dat_gg!$A$2:$CD$4218,Kt!$B65,0)</f>
        <v>103.45332416018944</v>
      </c>
      <c r="H65" s="187">
        <f>VLOOKUP(CONCATENATE($G$52,"_Qu_",hi!$C$76),kt_dat!$A$2:$DI$4218,Kt!$B65,0)</f>
        <v>102.95241418553725</v>
      </c>
      <c r="I65" s="120">
        <f>VLOOKUP(CONCATENATE($H$52,"_Qu_",hi!$C$76),kt_dat_gg!$A$2:$CD$4218,Kt!$B65,0)</f>
        <v>105.95169483968353</v>
      </c>
      <c r="J65" s="187">
        <f>VLOOKUP(CONCATENATE($I$52,"_Qu_",hi!$C$76),kt_dat!$A$2:$DI$4218,Kt!$B65,0)</f>
        <v>105.78363442060039</v>
      </c>
      <c r="K65" s="120">
        <f>VLOOKUP(CONCATENATE($J$52,"_Qu_",hi!$C$76),kt_dat_gg!$A$2:$CD$4218,Kt!$B65,0)</f>
        <v>104.32330202376005</v>
      </c>
      <c r="L65" s="187">
        <f>VLOOKUP(CONCATENATE($K$52,"_Qu_",hi!$C$76),kt_dat!$A$2:$DI$4218,Kt!$B65,0)</f>
        <v>103.97100880756145</v>
      </c>
      <c r="M65" s="85">
        <f t="shared" si="2"/>
        <v>12</v>
      </c>
      <c r="N65" s="118">
        <f t="shared" si="0"/>
        <v>1992</v>
      </c>
      <c r="O65" s="115">
        <f>VLOOKUP(CONCATENATE($E$52,"_Ja_",hi!$C$76),kt_dat!$A$2:$BZ$4218,$M65,0)</f>
        <v>134.30807629302362</v>
      </c>
      <c r="P65" s="120"/>
      <c r="Q65" s="120">
        <f>VLOOKUP(CONCATENATE($G$52,"_Ja_",hi!$C$76),kt_dat!$A$2:$BZ$4218,$M65,0)</f>
        <v>143.68306353095633</v>
      </c>
      <c r="R65" s="120"/>
      <c r="S65" s="120">
        <f>VLOOKUP(CONCATENATE($I$52,"_Ja_",hi!$C$76),kt_dat!$A$2:$BZ$4218,$M65,0)</f>
        <v>136.73027246284883</v>
      </c>
      <c r="T65" s="120"/>
      <c r="U65" s="120">
        <f>VLOOKUP(CONCATENATE($K$52,"_Ja_",hi!$C$76),kt_dat!$A$2:$BZ$4218,$M65,0)</f>
        <v>139.47980939597383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1"/>
        <v>13</v>
      </c>
      <c r="C66" s="118" t="s">
        <v>24</v>
      </c>
      <c r="D66" s="120"/>
      <c r="E66" s="115">
        <f>VLOOKUP(CONCATENATE($D$52,"_Qu_",hi!$C$76),kt_dat_gg!$A$2:$CD$4218,Kt!$B66,0)</f>
        <v>99.299738147592436</v>
      </c>
      <c r="F66" s="187">
        <f>VLOOKUP(CONCATENATE($E$52,"_Qu_",hi!$C$76),kt_dat!$A$2:$DI$4218,Kt!$B66,0)</f>
        <v>99.876975337293231</v>
      </c>
      <c r="G66" s="120">
        <f>VLOOKUP(CONCATENATE($F$52,"_Qu_",hi!$C$76),kt_dat_gg!$A$2:$CD$4218,Kt!$B66,0)</f>
        <v>103.60420409950093</v>
      </c>
      <c r="H66" s="187">
        <f>VLOOKUP(CONCATENATE($G$52,"_Qu_",hi!$C$76),kt_dat!$A$2:$DI$4218,Kt!$B66,0)</f>
        <v>104.1701143373418</v>
      </c>
      <c r="I66" s="120">
        <f>VLOOKUP(CONCATENATE($H$52,"_Qu_",hi!$C$76),kt_dat_gg!$A$2:$CD$4218,Kt!$B66,0)</f>
        <v>106.35379759465955</v>
      </c>
      <c r="J66" s="187">
        <f>VLOOKUP(CONCATENATE($I$52,"_Qu_",hi!$C$76),kt_dat!$A$2:$DI$4218,Kt!$B66,0)</f>
        <v>106.68026037246389</v>
      </c>
      <c r="K66" s="120">
        <f>VLOOKUP(CONCATENATE($J$52,"_Qu_",hi!$C$76),kt_dat_gg!$A$2:$CD$4218,Kt!$B66,0)</f>
        <v>104.5651062461758</v>
      </c>
      <c r="L66" s="187">
        <f>VLOOKUP(CONCATENATE($K$52,"_Qu_",hi!$C$76),kt_dat!$A$2:$DI$4218,Kt!$B66,0)</f>
        <v>105.01615628212215</v>
      </c>
      <c r="M66" s="85">
        <f t="shared" si="2"/>
        <v>13</v>
      </c>
      <c r="N66" s="118">
        <f t="shared" si="0"/>
        <v>1993</v>
      </c>
      <c r="O66" s="115">
        <f>VLOOKUP(CONCATENATE($E$52,"_Ja_",hi!$C$76),kt_dat!$A$2:$BZ$4218,$M66,0)</f>
        <v>129.50970572937825</v>
      </c>
      <c r="P66" s="120"/>
      <c r="Q66" s="120">
        <f>VLOOKUP(CONCATENATE($G$52,"_Ja_",hi!$C$76),kt_dat!$A$2:$BZ$4218,$M66,0)</f>
        <v>137.13659072491734</v>
      </c>
      <c r="R66" s="120"/>
      <c r="S66" s="120">
        <f>VLOOKUP(CONCATENATE($I$52,"_Ja_",hi!$C$76),kt_dat!$A$2:$BZ$4218,$M66,0)</f>
        <v>135.53578346820697</v>
      </c>
      <c r="T66" s="120"/>
      <c r="U66" s="120">
        <f>VLOOKUP(CONCATENATE($K$52,"_Ja_",hi!$C$76),kt_dat!$A$2:$BZ$4218,$M66,0)</f>
        <v>135.66163488582743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1"/>
        <v>14</v>
      </c>
      <c r="C67" s="118" t="s">
        <v>25</v>
      </c>
      <c r="D67" s="120"/>
      <c r="E67" s="115">
        <f>VLOOKUP(CONCATENATE($D$52,"_Qu_",hi!$C$76),kt_dat_gg!$A$2:$CD$4218,Kt!$B67,0)</f>
        <v>99.509840711098789</v>
      </c>
      <c r="F67" s="187">
        <f>VLOOKUP(CONCATENATE($E$52,"_Qu_",hi!$C$76),kt_dat!$A$2:$DI$4218,Kt!$B67,0)</f>
        <v>99.162031900364852</v>
      </c>
      <c r="G67" s="120">
        <f>VLOOKUP(CONCATENATE($F$52,"_Qu_",hi!$C$76),kt_dat_gg!$A$2:$CD$4218,Kt!$B67,0)</f>
        <v>103.91430508108914</v>
      </c>
      <c r="H67" s="187">
        <f>VLOOKUP(CONCATENATE($G$52,"_Qu_",hi!$C$76),kt_dat!$A$2:$DI$4218,Kt!$B67,0)</f>
        <v>103.69008377562376</v>
      </c>
      <c r="I67" s="120">
        <f>VLOOKUP(CONCATENATE($H$52,"_Qu_",hi!$C$76),kt_dat_gg!$A$2:$CD$4218,Kt!$B67,0)</f>
        <v>106.76393259842764</v>
      </c>
      <c r="J67" s="187">
        <f>VLOOKUP(CONCATENATE($I$52,"_Qu_",hi!$C$76),kt_dat!$A$2:$DI$4218,Kt!$B67,0)</f>
        <v>106.59749799091433</v>
      </c>
      <c r="K67" s="120">
        <f>VLOOKUP(CONCATENATE($J$52,"_Qu_",hi!$C$76),kt_dat_gg!$A$2:$CD$4218,Kt!$B67,0)</f>
        <v>104.91502121814769</v>
      </c>
      <c r="L67" s="187">
        <f>VLOOKUP(CONCATENATE($K$52,"_Qu_",hi!$C$76),kt_dat!$A$2:$DI$4218,Kt!$B67,0)</f>
        <v>104.7081536488438</v>
      </c>
      <c r="M67" s="85">
        <f t="shared" si="2"/>
        <v>14</v>
      </c>
      <c r="N67" s="118">
        <f t="shared" si="0"/>
        <v>1994</v>
      </c>
      <c r="O67" s="115">
        <f>VLOOKUP(CONCATENATE($E$52,"_Ja_",hi!$C$76),kt_dat!$A$2:$BZ$4218,$M67,0)</f>
        <v>129.32166562144766</v>
      </c>
      <c r="P67" s="120"/>
      <c r="Q67" s="120">
        <f>VLOOKUP(CONCATENATE($G$52,"_Ja_",hi!$C$76),kt_dat!$A$2:$BZ$4218,$M67,0)</f>
        <v>134.11614247311508</v>
      </c>
      <c r="R67" s="120"/>
      <c r="S67" s="120">
        <f>VLOOKUP(CONCATENATE($I$52,"_Ja_",hi!$C$76),kt_dat!$A$2:$BZ$4218,$M67,0)</f>
        <v>131.73541966286862</v>
      </c>
      <c r="T67" s="120"/>
      <c r="U67" s="120">
        <f>VLOOKUP(CONCATENATE($K$52,"_Ja_",hi!$C$76),kt_dat!$A$2:$BZ$4218,$M67,0)</f>
        <v>132.52994374135133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1"/>
        <v>15</v>
      </c>
      <c r="C68" s="118" t="s">
        <v>26</v>
      </c>
      <c r="D68" s="120"/>
      <c r="E68" s="115">
        <f>VLOOKUP(CONCATENATE($D$52,"_Qu_",hi!$C$76),kt_dat_gg!$A$2:$CD$4218,Kt!$B68,0)</f>
        <v>99.771493841850045</v>
      </c>
      <c r="F68" s="187">
        <f>VLOOKUP(CONCATENATE($E$52,"_Qu_",hi!$C$76),kt_dat!$A$2:$DI$4218,Kt!$B68,0)</f>
        <v>99.490514895638299</v>
      </c>
      <c r="G68" s="120">
        <f>VLOOKUP(CONCATENATE($F$52,"_Qu_",hi!$C$76),kt_dat_gg!$A$2:$CD$4218,Kt!$B68,0)</f>
        <v>104.22777333727278</v>
      </c>
      <c r="H68" s="187">
        <f>VLOOKUP(CONCATENATE($G$52,"_Qu_",hi!$C$76),kt_dat!$A$2:$DI$4218,Kt!$B68,0)</f>
        <v>103.88271713030184</v>
      </c>
      <c r="I68" s="120">
        <f>VLOOKUP(CONCATENATE($H$52,"_Qu_",hi!$C$76),kt_dat_gg!$A$2:$CD$4218,Kt!$B68,0)</f>
        <v>107.19610239266261</v>
      </c>
      <c r="J68" s="187">
        <f>VLOOKUP(CONCATENATE($I$52,"_Qu_",hi!$C$76),kt_dat!$A$2:$DI$4218,Kt!$B68,0)</f>
        <v>107.01403943190473</v>
      </c>
      <c r="K68" s="120">
        <f>VLOOKUP(CONCATENATE($J$52,"_Qu_",hi!$C$76),kt_dat_gg!$A$2:$CD$4218,Kt!$B68,0)</f>
        <v>105.28146657592968</v>
      </c>
      <c r="L68" s="187">
        <f>VLOOKUP(CONCATENATE($K$52,"_Qu_",hi!$C$76),kt_dat!$A$2:$DI$4218,Kt!$B68,0)</f>
        <v>105.02075372347713</v>
      </c>
      <c r="M68" s="85">
        <f t="shared" si="2"/>
        <v>15</v>
      </c>
      <c r="N68" s="118">
        <f t="shared" si="0"/>
        <v>1995</v>
      </c>
      <c r="O68" s="115">
        <f>VLOOKUP(CONCATENATE($E$52,"_Ja_",hi!$C$76),kt_dat!$A$2:$BZ$4218,$M68,0)</f>
        <v>127.34606524182107</v>
      </c>
      <c r="P68" s="120"/>
      <c r="Q68" s="120">
        <f>VLOOKUP(CONCATENATE($G$52,"_Ja_",hi!$C$76),kt_dat!$A$2:$BZ$4218,$M68,0)</f>
        <v>132.51819754404923</v>
      </c>
      <c r="R68" s="120"/>
      <c r="S68" s="120">
        <f>VLOOKUP(CONCATENATE($I$52,"_Ja_",hi!$C$76),kt_dat!$A$2:$BZ$4218,$M68,0)</f>
        <v>123.56242354596931</v>
      </c>
      <c r="T68" s="120"/>
      <c r="U68" s="120">
        <f>VLOOKUP(CONCATENATE($K$52,"_Ja_",hi!$C$76),kt_dat!$A$2:$BZ$4218,$M68,0)</f>
        <v>127.74437714060554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1"/>
        <v>16</v>
      </c>
      <c r="C69" s="118" t="s">
        <v>27</v>
      </c>
      <c r="D69" s="120"/>
      <c r="E69" s="115">
        <f>VLOOKUP(CONCATENATE($D$52,"_Qu_",hi!$C$76),kt_dat_gg!$A$2:$CD$4218,Kt!$B69,0)</f>
        <v>100.89434145537905</v>
      </c>
      <c r="F69" s="187">
        <f>VLOOKUP(CONCATENATE($E$52,"_Qu_",hi!$C$76),kt_dat!$A$2:$DI$4218,Kt!$B69,0)</f>
        <v>100.66193472954701</v>
      </c>
      <c r="G69" s="120">
        <f>VLOOKUP(CONCATENATE($F$52,"_Qu_",hi!$C$76),kt_dat_gg!$A$2:$CD$4218,Kt!$B69,0)</f>
        <v>105.46019583496661</v>
      </c>
      <c r="H69" s="187">
        <f>VLOOKUP(CONCATENATE($G$52,"_Qu_",hi!$C$76),kt_dat!$A$2:$DI$4218,Kt!$B69,0)</f>
        <v>105.11051910589278</v>
      </c>
      <c r="I69" s="120">
        <f>VLOOKUP(CONCATENATE($H$52,"_Qu_",hi!$C$76),kt_dat_gg!$A$2:$CD$4218,Kt!$B69,0)</f>
        <v>108.80371848234957</v>
      </c>
      <c r="J69" s="187">
        <f>VLOOKUP(CONCATENATE($I$52,"_Qu_",hi!$C$76),kt_dat!$A$2:$DI$4218,Kt!$B69,0)</f>
        <v>107.97676975516875</v>
      </c>
      <c r="K69" s="120">
        <f>VLOOKUP(CONCATENATE($J$52,"_Qu_",hi!$C$76),kt_dat_gg!$A$2:$CD$4218,Kt!$B69,0)</f>
        <v>106.6859889966809</v>
      </c>
      <c r="L69" s="187">
        <f>VLOOKUP(CONCATENATE($K$52,"_Qu_",hi!$C$76),kt_dat!$A$2:$DI$4218,Kt!$B69,0)</f>
        <v>106.11549235546811</v>
      </c>
      <c r="M69" s="85">
        <f t="shared" si="2"/>
        <v>16</v>
      </c>
      <c r="N69" s="118">
        <f t="shared" si="0"/>
        <v>1996</v>
      </c>
      <c r="O69" s="115">
        <f>VLOOKUP(CONCATENATE($E$52,"_Ja_",hi!$C$76),kt_dat!$A$2:$BZ$4218,$M69,0)</f>
        <v>122.29651922175992</v>
      </c>
      <c r="P69" s="120"/>
      <c r="Q69" s="120">
        <f>VLOOKUP(CONCATENATE($G$52,"_Ja_",hi!$C$76),kt_dat!$A$2:$BZ$4218,$M69,0)</f>
        <v>129.10794105876474</v>
      </c>
      <c r="R69" s="120"/>
      <c r="S69" s="120">
        <f>VLOOKUP(CONCATENATE($I$52,"_Ja_",hi!$C$76),kt_dat!$A$2:$BZ$4218,$M69,0)</f>
        <v>117.94524262518561</v>
      </c>
      <c r="T69" s="120"/>
      <c r="U69" s="120">
        <f>VLOOKUP(CONCATENATE($K$52,"_Ja_",hi!$C$76),kt_dat!$A$2:$BZ$4218,$M69,0)</f>
        <v>123.12390225243924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1"/>
        <v>17</v>
      </c>
      <c r="C70" s="118" t="s">
        <v>28</v>
      </c>
      <c r="D70" s="120"/>
      <c r="E70" s="115">
        <f>VLOOKUP(CONCATENATE($D$52,"_Qu_",hi!$C$76),kt_dat_gg!$A$2:$CD$4218,Kt!$B70,0)</f>
        <v>102.16217349996583</v>
      </c>
      <c r="F70" s="187">
        <f>VLOOKUP(CONCATENATE($E$52,"_Qu_",hi!$C$76),kt_dat!$A$2:$DI$4218,Kt!$B70,0)</f>
        <v>102.53057474095183</v>
      </c>
      <c r="G70" s="120">
        <f>VLOOKUP(CONCATENATE($F$52,"_Qu_",hi!$C$76),kt_dat_gg!$A$2:$CD$4218,Kt!$B70,0)</f>
        <v>106.95437870615076</v>
      </c>
      <c r="H70" s="187">
        <f>VLOOKUP(CONCATENATE($G$52,"_Qu_",hi!$C$76),kt_dat!$A$2:$DI$4218,Kt!$B70,0)</f>
        <v>107.3873512687052</v>
      </c>
      <c r="I70" s="120">
        <f>VLOOKUP(CONCATENATE($H$52,"_Qu_",hi!$C$76),kt_dat_gg!$A$2:$CD$4218,Kt!$B70,0)</f>
        <v>110.75314028358174</v>
      </c>
      <c r="J70" s="187">
        <f>VLOOKUP(CONCATENATE($I$52,"_Qu_",hi!$C$76),kt_dat!$A$2:$DI$4218,Kt!$B70,0)</f>
        <v>111.42034625997526</v>
      </c>
      <c r="K70" s="120">
        <f>VLOOKUP(CONCATENATE($J$52,"_Qu_",hi!$C$76),kt_dat_gg!$A$2:$CD$4218,Kt!$B70,0)</f>
        <v>108.38097729508887</v>
      </c>
      <c r="L70" s="187">
        <f>VLOOKUP(CONCATENATE($K$52,"_Qu_",hi!$C$76),kt_dat!$A$2:$DI$4218,Kt!$B70,0)</f>
        <v>108.92172091109748</v>
      </c>
      <c r="M70" s="85">
        <f t="shared" si="2"/>
        <v>17</v>
      </c>
      <c r="N70" s="118">
        <f t="shared" si="0"/>
        <v>1997</v>
      </c>
      <c r="O70" s="115">
        <f>VLOOKUP(CONCATENATE($E$52,"_Ja_",hi!$C$76),kt_dat!$A$2:$BZ$4218,$M70,0)</f>
        <v>119.02314211361207</v>
      </c>
      <c r="P70" s="120"/>
      <c r="Q70" s="120">
        <f>VLOOKUP(CONCATENATE($G$52,"_Ja_",hi!$C$76),kt_dat!$A$2:$BZ$4218,$M70,0)</f>
        <v>130.02674646269833</v>
      </c>
      <c r="R70" s="120"/>
      <c r="S70" s="120">
        <f>VLOOKUP(CONCATENATE($I$52,"_Ja_",hi!$C$76),kt_dat!$A$2:$BZ$4218,$M70,0)</f>
        <v>118.48344796901422</v>
      </c>
      <c r="T70" s="120"/>
      <c r="U70" s="120">
        <f>VLOOKUP(CONCATENATE($K$52,"_Ja_",hi!$C$76),kt_dat!$A$2:$BZ$4218,$M70,0)</f>
        <v>123.47138775346687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1"/>
        <v>18</v>
      </c>
      <c r="C71" s="118" t="s">
        <v>29</v>
      </c>
      <c r="D71" s="120"/>
      <c r="E71" s="115">
        <f>VLOOKUP(CONCATENATE($D$52,"_Qu_",hi!$C$76),kt_dat_gg!$A$2:$CD$4218,Kt!$B71,0)</f>
        <v>103.46184747208027</v>
      </c>
      <c r="F71" s="187">
        <f>VLOOKUP(CONCATENATE($E$52,"_Qu_",hi!$C$76),kt_dat!$A$2:$DI$4218,Kt!$B71,0)</f>
        <v>103.29401102939862</v>
      </c>
      <c r="G71" s="120">
        <f>VLOOKUP(CONCATENATE($F$52,"_Qu_",hi!$C$76),kt_dat_gg!$A$2:$CD$4218,Kt!$B71,0)</f>
        <v>108.55378501109747</v>
      </c>
      <c r="H71" s="187">
        <f>VLOOKUP(CONCATENATE($G$52,"_Qu_",hi!$C$76),kt_dat!$A$2:$DI$4218,Kt!$B71,0)</f>
        <v>108.36526574385432</v>
      </c>
      <c r="I71" s="120">
        <f>VLOOKUP(CONCATENATE($H$52,"_Qu_",hi!$C$76),kt_dat_gg!$A$2:$CD$4218,Kt!$B71,0)</f>
        <v>112.48099426061482</v>
      </c>
      <c r="J71" s="187">
        <f>VLOOKUP(CONCATENATE($I$52,"_Qu_",hi!$C$76),kt_dat!$A$2:$DI$4218,Kt!$B71,0)</f>
        <v>112.86230483560125</v>
      </c>
      <c r="K71" s="120">
        <f>VLOOKUP(CONCATENATE($J$52,"_Qu_",hi!$C$76),kt_dat_gg!$A$2:$CD$4218,Kt!$B71,0)</f>
        <v>110.01681100586671</v>
      </c>
      <c r="L71" s="187">
        <f>VLOOKUP(CONCATENATE($K$52,"_Qu_",hi!$C$76),kt_dat!$A$2:$DI$4218,Kt!$B71,0)</f>
        <v>110.105718618701</v>
      </c>
      <c r="M71" s="85">
        <f t="shared" si="2"/>
        <v>18</v>
      </c>
      <c r="N71" s="118">
        <f t="shared" si="0"/>
        <v>1998</v>
      </c>
      <c r="O71" s="115">
        <f>VLOOKUP(CONCATENATE($E$52,"_Ja_",hi!$C$76),kt_dat!$A$2:$BZ$4218,$M71,0)</f>
        <v>113.53665462884331</v>
      </c>
      <c r="P71" s="120"/>
      <c r="Q71" s="120">
        <f>VLOOKUP(CONCATENATE($G$52,"_Ja_",hi!$C$76),kt_dat!$A$2:$BZ$4218,$M71,0)</f>
        <v>124.46370902348576</v>
      </c>
      <c r="R71" s="120"/>
      <c r="S71" s="120">
        <f>VLOOKUP(CONCATENATE($I$52,"_Ja_",hi!$C$76),kt_dat!$A$2:$BZ$4218,$M71,0)</f>
        <v>119.12279801165866</v>
      </c>
      <c r="T71" s="120"/>
      <c r="U71" s="120">
        <f>VLOOKUP(CONCATENATE($K$52,"_Ja_",hi!$C$76),kt_dat!$A$2:$BZ$4218,$M71,0)</f>
        <v>120.88935993426173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1"/>
        <v>19</v>
      </c>
      <c r="C72" s="118" t="s">
        <v>30</v>
      </c>
      <c r="D72" s="120"/>
      <c r="E72" s="115">
        <f>VLOOKUP(CONCATENATE($D$52,"_Qu_",hi!$C$76),kt_dat_gg!$A$2:$CD$4218,Kt!$B72,0)</f>
        <v>104.61551570632075</v>
      </c>
      <c r="F72" s="187">
        <f>VLOOKUP(CONCATENATE($E$52,"_Qu_",hi!$C$76),kt_dat!$A$2:$DI$4218,Kt!$B72,0)</f>
        <v>104.5609566458904</v>
      </c>
      <c r="G72" s="120">
        <f>VLOOKUP(CONCATENATE($F$52,"_Qu_",hi!$C$76),kt_dat_gg!$A$2:$CD$4218,Kt!$B72,0)</f>
        <v>109.95034457879224</v>
      </c>
      <c r="H72" s="187">
        <f>VLOOKUP(CONCATENATE($G$52,"_Qu_",hi!$C$76),kt_dat!$A$2:$DI$4218,Kt!$B72,0)</f>
        <v>109.90873802073287</v>
      </c>
      <c r="I72" s="120">
        <f>VLOOKUP(CONCATENATE($H$52,"_Qu_",hi!$C$76),kt_dat_gg!$A$2:$CD$4218,Kt!$B72,0)</f>
        <v>113.56139019002916</v>
      </c>
      <c r="J72" s="187">
        <f>VLOOKUP(CONCATENATE($I$52,"_Qu_",hi!$C$76),kt_dat!$A$2:$DI$4218,Kt!$B72,0)</f>
        <v>113.16033168626795</v>
      </c>
      <c r="K72" s="120">
        <f>VLOOKUP(CONCATENATE($J$52,"_Qu_",hi!$C$76),kt_dat_gg!$A$2:$CD$4218,Kt!$B72,0)</f>
        <v>111.23959442736844</v>
      </c>
      <c r="L72" s="187">
        <f>VLOOKUP(CONCATENATE($K$52,"_Qu_",hi!$C$76),kt_dat!$A$2:$DI$4218,Kt!$B72,0)</f>
        <v>111.02299348780168</v>
      </c>
      <c r="M72" s="85">
        <f t="shared" si="2"/>
        <v>19</v>
      </c>
      <c r="N72" s="118">
        <f t="shared" si="0"/>
        <v>1999</v>
      </c>
      <c r="O72" s="115">
        <f>VLOOKUP(CONCATENATE($E$52,"_Ja_",hi!$C$76),kt_dat!$A$2:$BZ$4218,$M72,0)</f>
        <v>108.96761302272608</v>
      </c>
      <c r="P72" s="120"/>
      <c r="Q72" s="120">
        <f>VLOOKUP(CONCATENATE($G$52,"_Ja_",hi!$C$76),kt_dat!$A$2:$BZ$4218,$M72,0)</f>
        <v>118.92078622401448</v>
      </c>
      <c r="R72" s="120"/>
      <c r="S72" s="120">
        <f>VLOOKUP(CONCATENATE($I$52,"_Ja_",hi!$C$76),kt_dat!$A$2:$BZ$4218,$M72,0)</f>
        <v>115.75435036859203</v>
      </c>
      <c r="T72" s="120"/>
      <c r="U72" s="120">
        <f>VLOOKUP(CONCATENATE($K$52,"_Ja_",hi!$C$76),kt_dat!$A$2:$BZ$4218,$M72,0)</f>
        <v>116.47937931188963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1"/>
        <v>20</v>
      </c>
      <c r="C73" s="118" t="s">
        <v>31</v>
      </c>
      <c r="D73" s="120"/>
      <c r="E73" s="115">
        <f>VLOOKUP(CONCATENATE($D$52,"_Qu_",hi!$C$76),kt_dat_gg!$A$2:$CD$4218,Kt!$B73,0)</f>
        <v>106.34997124325118</v>
      </c>
      <c r="F73" s="187">
        <f>VLOOKUP(CONCATENATE($E$52,"_Qu_",hi!$C$76),kt_dat!$A$2:$DI$4218,Kt!$B73,0)</f>
        <v>105.99157944367326</v>
      </c>
      <c r="G73" s="120">
        <f>VLOOKUP(CONCATENATE($F$52,"_Qu_",hi!$C$76),kt_dat_gg!$A$2:$CD$4218,Kt!$B73,0)</f>
        <v>111.85308771925696</v>
      </c>
      <c r="H73" s="187">
        <f>VLOOKUP(CONCATENATE($G$52,"_Qu_",hi!$C$76),kt_dat!$A$2:$DI$4218,Kt!$B73,0)</f>
        <v>111.57702997178957</v>
      </c>
      <c r="I73" s="120">
        <f>VLOOKUP(CONCATENATE($H$52,"_Qu_",hi!$C$76),kt_dat_gg!$A$2:$CD$4218,Kt!$B73,0)</f>
        <v>114.59828229743279</v>
      </c>
      <c r="J73" s="187">
        <f>VLOOKUP(CONCATENATE($I$52,"_Qu_",hi!$C$76),kt_dat!$A$2:$DI$4218,Kt!$B73,0)</f>
        <v>114.66153404821826</v>
      </c>
      <c r="K73" s="120">
        <f>VLOOKUP(CONCATENATE($J$52,"_Qu_",hi!$C$76),kt_dat_gg!$A$2:$CD$4218,Kt!$B73,0)</f>
        <v>112.70905128474423</v>
      </c>
      <c r="L73" s="187">
        <f>VLOOKUP(CONCATENATE($K$52,"_Qu_",hi!$C$76),kt_dat!$A$2:$DI$4218,Kt!$B73,0)</f>
        <v>112.59007117560265</v>
      </c>
      <c r="M73" s="85">
        <f t="shared" si="2"/>
        <v>20</v>
      </c>
      <c r="N73" s="118">
        <f t="shared" si="0"/>
        <v>2000</v>
      </c>
      <c r="O73" s="115">
        <f>VLOOKUP(CONCATENATE($E$52,"_Ja_",hi!$C$76),kt_dat!$A$2:$BZ$4218,$M73,0)</f>
        <v>109.29430077286359</v>
      </c>
      <c r="P73" s="120"/>
      <c r="Q73" s="120">
        <f>VLOOKUP(CONCATENATE($G$52,"_Ja_",hi!$C$76),kt_dat!$A$2:$BZ$4218,$M73,0)</f>
        <v>120.57944426248068</v>
      </c>
      <c r="R73" s="120"/>
      <c r="S73" s="120">
        <f>VLOOKUP(CONCATENATE($I$52,"_Ja_",hi!$C$76),kt_dat!$A$2:$BZ$4218,$M73,0)</f>
        <v>121.32860857943743</v>
      </c>
      <c r="T73" s="120"/>
      <c r="U73" s="120">
        <f>VLOOKUP(CONCATENATE($K$52,"_Ja_",hi!$C$76),kt_dat!$A$2:$BZ$4218,$M73,0)</f>
        <v>119.8919402186109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1"/>
        <v>21</v>
      </c>
      <c r="C74" s="118" t="s">
        <v>32</v>
      </c>
      <c r="D74" s="120"/>
      <c r="E74" s="115">
        <f>VLOOKUP(CONCATENATE($D$52,"_Qu_",hi!$C$76),kt_dat_gg!$A$2:$CD$4218,Kt!$B74,0)</f>
        <v>107.41083761751302</v>
      </c>
      <c r="F74" s="187">
        <f>VLOOKUP(CONCATENATE($E$52,"_Qu_",hi!$C$76),kt_dat!$A$2:$DI$4218,Kt!$B74,0)</f>
        <v>108.49737764018987</v>
      </c>
      <c r="G74" s="120">
        <f>VLOOKUP(CONCATENATE($F$52,"_Qu_",hi!$C$76),kt_dat_gg!$A$2:$CD$4218,Kt!$B74,0)</f>
        <v>113.00577202189153</v>
      </c>
      <c r="H74" s="187">
        <f>VLOOKUP(CONCATENATE($G$52,"_Qu_",hi!$C$76),kt_dat!$A$2:$DI$4218,Kt!$B74,0)</f>
        <v>114.07349516524847</v>
      </c>
      <c r="I74" s="120">
        <f>VLOOKUP(CONCATENATE($H$52,"_Qu_",hi!$C$76),kt_dat_gg!$A$2:$CD$4218,Kt!$B74,0)</f>
        <v>115.27633120466454</v>
      </c>
      <c r="J74" s="187">
        <f>VLOOKUP(CONCATENATE($I$52,"_Qu_",hi!$C$76),kt_dat!$A$2:$DI$4218,Kt!$B74,0)</f>
        <v>115.97298115781219</v>
      </c>
      <c r="K74" s="120">
        <f>VLOOKUP(CONCATENATE($J$52,"_Qu_",hi!$C$76),kt_dat_gg!$A$2:$CD$4218,Kt!$B74,0)</f>
        <v>113.62425723622482</v>
      </c>
      <c r="L74" s="187">
        <f>VLOOKUP(CONCATENATE($K$52,"_Qu_",hi!$C$76),kt_dat!$A$2:$DI$4218,Kt!$B74,0)</f>
        <v>114.51408919082834</v>
      </c>
      <c r="M74" s="85">
        <f t="shared" si="2"/>
        <v>21</v>
      </c>
      <c r="N74" s="118">
        <f t="shared" si="0"/>
        <v>2001</v>
      </c>
      <c r="O74" s="115">
        <f>VLOOKUP(CONCATENATE($E$52,"_Ja_",hi!$C$76),kt_dat!$A$2:$BZ$4218,$M74,0)</f>
        <v>108.49153712450061</v>
      </c>
      <c r="P74" s="120"/>
      <c r="Q74" s="120">
        <f>VLOOKUP(CONCATENATE($G$52,"_Ja_",hi!$C$76),kt_dat!$A$2:$BZ$4218,$M74,0)</f>
        <v>122.31959462643063</v>
      </c>
      <c r="R74" s="120"/>
      <c r="S74" s="120">
        <f>VLOOKUP(CONCATENATE($I$52,"_Ja_",hi!$C$76),kt_dat!$A$2:$BZ$4218,$M74,0)</f>
        <v>124.81680477553452</v>
      </c>
      <c r="T74" s="120"/>
      <c r="U74" s="120">
        <f>VLOOKUP(CONCATENATE($K$52,"_Ja_",hi!$C$76),kt_dat!$A$2:$BZ$4218,$M74,0)</f>
        <v>122.2343817906781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1"/>
        <v>22</v>
      </c>
      <c r="C75" s="118" t="s">
        <v>33</v>
      </c>
      <c r="D75" s="120"/>
      <c r="E75" s="115">
        <f>VLOOKUP(CONCATENATE($D$52,"_Qu_",hi!$C$76),kt_dat_gg!$A$2:$CD$4218,Kt!$B75,0)</f>
        <v>108.12046144581801</v>
      </c>
      <c r="F75" s="187">
        <f>VLOOKUP(CONCATENATE($E$52,"_Qu_",hi!$C$76),kt_dat!$A$2:$DI$4218,Kt!$B75,0)</f>
        <v>107.74355576867596</v>
      </c>
      <c r="G75" s="120">
        <f>VLOOKUP(CONCATENATE($F$52,"_Qu_",hi!$C$76),kt_dat_gg!$A$2:$CD$4218,Kt!$B75,0)</f>
        <v>113.73289076005868</v>
      </c>
      <c r="H75" s="187">
        <f>VLOOKUP(CONCATENATE($G$52,"_Qu_",hi!$C$76),kt_dat!$A$2:$DI$4218,Kt!$B75,0)</f>
        <v>113.36679092863655</v>
      </c>
      <c r="I75" s="120">
        <f>VLOOKUP(CONCATENATE($H$52,"_Qu_",hi!$C$76),kt_dat_gg!$A$2:$CD$4218,Kt!$B75,0)</f>
        <v>116.34721970668649</v>
      </c>
      <c r="J75" s="187">
        <f>VLOOKUP(CONCATENATE($I$52,"_Qu_",hi!$C$76),kt_dat!$A$2:$DI$4218,Kt!$B75,0)</f>
        <v>115.19447840796322</v>
      </c>
      <c r="K75" s="120">
        <f>VLOOKUP(CONCATENATE($J$52,"_Qu_",hi!$C$76),kt_dat_gg!$A$2:$CD$4218,Kt!$B75,0)</f>
        <v>114.51617262939652</v>
      </c>
      <c r="L75" s="187">
        <f>VLOOKUP(CONCATENATE($K$52,"_Qu_",hi!$C$76),kt_dat!$A$2:$DI$4218,Kt!$B75,0)</f>
        <v>113.76861134224347</v>
      </c>
      <c r="M75" s="85">
        <f t="shared" si="2"/>
        <v>22</v>
      </c>
      <c r="N75" s="118">
        <f t="shared" si="0"/>
        <v>2002</v>
      </c>
      <c r="O75" s="115">
        <f>VLOOKUP(CONCATENATE($E$52,"_Ja_",hi!$C$76),kt_dat!$A$2:$BZ$4218,$M75,0)</f>
        <v>109.25938943876447</v>
      </c>
      <c r="P75" s="120"/>
      <c r="Q75" s="120">
        <f>VLOOKUP(CONCATENATE($G$52,"_Ja_",hi!$C$76),kt_dat!$A$2:$BZ$4218,$M75,0)</f>
        <v>124.15947850482215</v>
      </c>
      <c r="R75" s="120"/>
      <c r="S75" s="120">
        <f>VLOOKUP(CONCATENATE($I$52,"_Ja_",hi!$C$76),kt_dat!$A$2:$BZ$4218,$M75,0)</f>
        <v>127.88420688156717</v>
      </c>
      <c r="T75" s="120"/>
      <c r="U75" s="120">
        <f>VLOOKUP(CONCATENATE($K$52,"_Ja_",hi!$C$76),kt_dat!$A$2:$BZ$4218,$M75,0)</f>
        <v>124.56340153820859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1"/>
        <v>23</v>
      </c>
      <c r="C76" s="118" t="s">
        <v>34</v>
      </c>
      <c r="D76" s="120"/>
      <c r="E76" s="115">
        <f>VLOOKUP(CONCATENATE($D$52,"_Qu_",hi!$C$76),kt_dat_gg!$A$2:$CD$4218,Kt!$B76,0)</f>
        <v>107.96538671637417</v>
      </c>
      <c r="F76" s="187">
        <f>VLOOKUP(CONCATENATE($E$52,"_Qu_",hi!$C$76),kt_dat!$A$2:$DI$4218,Kt!$B76,0)</f>
        <v>108.1204509285882</v>
      </c>
      <c r="G76" s="120">
        <f>VLOOKUP(CONCATENATE($F$52,"_Qu_",hi!$C$76),kt_dat_gg!$A$2:$CD$4218,Kt!$B76,0)</f>
        <v>113.71870597258942</v>
      </c>
      <c r="H76" s="187">
        <f>VLOOKUP(CONCATENATE($G$52,"_Qu_",hi!$C$76),kt_dat!$A$2:$DI$4218,Kt!$B76,0)</f>
        <v>113.75838618629099</v>
      </c>
      <c r="I76" s="120">
        <f>VLOOKUP(CONCATENATE($H$52,"_Qu_",hi!$C$76),kt_dat_gg!$A$2:$CD$4218,Kt!$B76,0)</f>
        <v>118.01021173248228</v>
      </c>
      <c r="J76" s="187">
        <f>VLOOKUP(CONCATENATE($I$52,"_Qu_",hi!$C$76),kt_dat!$A$2:$DI$4218,Kt!$B76,0)</f>
        <v>117.87419955428406</v>
      </c>
      <c r="K76" s="120">
        <f>VLOOKUP(CONCATENATE($J$52,"_Qu_",hi!$C$76),kt_dat_gg!$A$2:$CD$4218,Kt!$B76,0)</f>
        <v>115.3012309094488</v>
      </c>
      <c r="L76" s="187">
        <f>VLOOKUP(CONCATENATE($K$52,"_Qu_",hi!$C$76),kt_dat!$A$2:$DI$4218,Kt!$B76,0)</f>
        <v>115.26581735511776</v>
      </c>
      <c r="M76" s="85">
        <f t="shared" si="2"/>
        <v>23</v>
      </c>
      <c r="N76" s="118">
        <f t="shared" si="0"/>
        <v>2003</v>
      </c>
      <c r="O76" s="115">
        <f>VLOOKUP(CONCATENATE($E$52,"_Ja_",hi!$C$76),kt_dat!$A$2:$BZ$4218,$M76,0)</f>
        <v>113.96313555456435</v>
      </c>
      <c r="P76" s="120"/>
      <c r="Q76" s="120">
        <f>VLOOKUP(CONCATENATE($G$52,"_Ja_",hi!$C$76),kt_dat!$A$2:$BZ$4218,$M76,0)</f>
        <v>130.23112055987067</v>
      </c>
      <c r="R76" s="120"/>
      <c r="S76" s="120">
        <f>VLOOKUP(CONCATENATE($I$52,"_Ja_",hi!$C$76),kt_dat!$A$2:$BZ$4218,$M76,0)</f>
        <v>135.00180013929139</v>
      </c>
      <c r="T76" s="120"/>
      <c r="U76" s="120">
        <f>VLOOKUP(CONCATENATE($K$52,"_Ja_",hi!$C$76),kt_dat!$A$2:$BZ$4218,$M76,0)</f>
        <v>131.0096802219559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1"/>
        <v>24</v>
      </c>
      <c r="C77" s="118" t="s">
        <v>35</v>
      </c>
      <c r="D77" s="120"/>
      <c r="E77" s="115">
        <f>VLOOKUP(CONCATENATE($D$52,"_Qu_",hi!$C$76),kt_dat_gg!$A$2:$CD$4218,Kt!$B77,0)</f>
        <v>108.70655701945689</v>
      </c>
      <c r="F77" s="187">
        <f>VLOOKUP(CONCATENATE($E$52,"_Qu_",hi!$C$76),kt_dat!$A$2:$DI$4218,Kt!$B77,0)</f>
        <v>108.03215345185835</v>
      </c>
      <c r="G77" s="120">
        <f>VLOOKUP(CONCATENATE($F$52,"_Qu_",hi!$C$76),kt_dat_gg!$A$2:$CD$4218,Kt!$B77,0)</f>
        <v>114.5287862240415</v>
      </c>
      <c r="H77" s="187">
        <f>VLOOKUP(CONCATENATE($G$52,"_Qu_",hi!$C$76),kt_dat!$A$2:$DI$4218,Kt!$B77,0)</f>
        <v>114.0309408028407</v>
      </c>
      <c r="I77" s="120">
        <f>VLOOKUP(CONCATENATE($H$52,"_Qu_",hi!$C$76),kt_dat_gg!$A$2:$CD$4218,Kt!$B77,0)</f>
        <v>121.07015774115935</v>
      </c>
      <c r="J77" s="187">
        <f>VLOOKUP(CONCATENATE($I$52,"_Qu_",hi!$C$76),kt_dat!$A$2:$DI$4218,Kt!$B77,0)</f>
        <v>120.96195723519956</v>
      </c>
      <c r="K77" s="120">
        <f>VLOOKUP(CONCATENATE($J$52,"_Qu_",hi!$C$76),kt_dat_gg!$A$2:$CD$4218,Kt!$B77,0)</f>
        <v>117.19376404686533</v>
      </c>
      <c r="L77" s="187">
        <f>VLOOKUP(CONCATENATE($K$52,"_Qu_",hi!$C$76),kt_dat!$A$2:$DI$4218,Kt!$B77,0)</f>
        <v>116.86926403098514</v>
      </c>
      <c r="M77" s="85">
        <f t="shared" si="2"/>
        <v>24</v>
      </c>
      <c r="N77" s="118">
        <f t="shared" si="0"/>
        <v>2004</v>
      </c>
      <c r="O77" s="115">
        <f>VLOOKUP(CONCATENATE($E$52,"_Ja_",hi!$C$76),kt_dat!$A$2:$BZ$4218,$M77,0)</f>
        <v>118.34685618625262</v>
      </c>
      <c r="P77" s="120"/>
      <c r="Q77" s="120">
        <f>VLOOKUP(CONCATENATE($G$52,"_Ja_",hi!$C$76),kt_dat!$A$2:$BZ$4218,$M77,0)</f>
        <v>135.58979416491206</v>
      </c>
      <c r="R77" s="120"/>
      <c r="S77" s="120">
        <f>VLOOKUP(CONCATENATE($I$52,"_Ja_",hi!$C$76),kt_dat!$A$2:$BZ$4218,$M77,0)</f>
        <v>140.34660552570193</v>
      </c>
      <c r="T77" s="120"/>
      <c r="U77" s="120">
        <f>VLOOKUP(CONCATENATE($K$52,"_Ja_",hi!$C$76),kt_dat!$A$2:$BZ$4218,$M77,0)</f>
        <v>136.27127614016385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1"/>
        <v>25</v>
      </c>
      <c r="C78" s="118" t="s">
        <v>36</v>
      </c>
      <c r="D78" s="120"/>
      <c r="E78" s="115">
        <f>VLOOKUP(CONCATENATE($D$52,"_Qu_",hi!$C$76),kt_dat_gg!$A$2:$CD$4218,Kt!$B78,0)</f>
        <v>109.63494879236663</v>
      </c>
      <c r="F78" s="187">
        <f>VLOOKUP(CONCATENATE($E$52,"_Qu_",hi!$C$76),kt_dat!$A$2:$DI$4218,Kt!$B78,0)</f>
        <v>109.96706667792412</v>
      </c>
      <c r="G78" s="120">
        <f>VLOOKUP(CONCATENATE($F$52,"_Qu_",hi!$C$76),kt_dat_gg!$A$2:$CD$4218,Kt!$B78,0)</f>
        <v>115.45411280169679</v>
      </c>
      <c r="H78" s="187">
        <f>VLOOKUP(CONCATENATE($G$52,"_Qu_",hi!$C$76),kt_dat!$A$2:$DI$4218,Kt!$B78,0)</f>
        <v>115.7970316829928</v>
      </c>
      <c r="I78" s="120">
        <f>VLOOKUP(CONCATENATE($H$52,"_Qu_",hi!$C$76),kt_dat_gg!$A$2:$CD$4218,Kt!$B78,0)</f>
        <v>124.85482101414969</v>
      </c>
      <c r="J78" s="187">
        <f>VLOOKUP(CONCATENATE($I$52,"_Qu_",hi!$C$76),kt_dat!$A$2:$DI$4218,Kt!$B78,0)</f>
        <v>124.37431643399441</v>
      </c>
      <c r="K78" s="120">
        <f>VLOOKUP(CONCATENATE($J$52,"_Qu_",hi!$C$76),kt_dat_gg!$A$2:$CD$4218,Kt!$B78,0)</f>
        <v>119.50254605331547</v>
      </c>
      <c r="L78" s="187">
        <f>VLOOKUP(CONCATENATE($K$52,"_Qu_",hi!$C$76),kt_dat!$A$2:$DI$4218,Kt!$B78,0)</f>
        <v>119.44621075449304</v>
      </c>
      <c r="M78" s="85">
        <f t="shared" si="2"/>
        <v>25</v>
      </c>
      <c r="N78" s="118">
        <f t="shared" si="0"/>
        <v>2005</v>
      </c>
      <c r="O78" s="115">
        <f>VLOOKUP(CONCATENATE($E$52,"_Ja_",hi!$C$76),kt_dat!$A$2:$BZ$4218,$M78,0)</f>
        <v>122.03711650941106</v>
      </c>
      <c r="P78" s="120"/>
      <c r="Q78" s="120">
        <f>VLOOKUP(CONCATENATE($G$52,"_Ja_",hi!$C$76),kt_dat!$A$2:$BZ$4218,$M78,0)</f>
        <v>139.50840773116627</v>
      </c>
      <c r="R78" s="120"/>
      <c r="S78" s="120">
        <f>VLOOKUP(CONCATENATE($I$52,"_Ja_",hi!$C$76),kt_dat!$A$2:$BZ$4218,$M78,0)</f>
        <v>156.20097337896789</v>
      </c>
      <c r="T78" s="120"/>
      <c r="U78" s="120">
        <f>VLOOKUP(CONCATENATE($K$52,"_Ja_",hi!$C$76),kt_dat!$A$2:$BZ$4218,$M78,0)</f>
        <v>145.89164347763449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1"/>
        <v>26</v>
      </c>
      <c r="C79" s="118" t="s">
        <v>37</v>
      </c>
      <c r="D79" s="120"/>
      <c r="E79" s="115">
        <f>VLOOKUP(CONCATENATE($D$52,"_Qu_",hi!$C$76),kt_dat_gg!$A$2:$CD$4218,Kt!$B79,0)</f>
        <v>111.14603977181658</v>
      </c>
      <c r="F79" s="187">
        <f>VLOOKUP(CONCATENATE($E$52,"_Qu_",hi!$C$76),kt_dat!$A$2:$DI$4218,Kt!$B79,0)</f>
        <v>110.90562624731739</v>
      </c>
      <c r="G79" s="120">
        <f>VLOOKUP(CONCATENATE($F$52,"_Qu_",hi!$C$76),kt_dat_gg!$A$2:$CD$4218,Kt!$B79,0)</f>
        <v>116.75206989432239</v>
      </c>
      <c r="H79" s="187">
        <f>VLOOKUP(CONCATENATE($G$52,"_Qu_",hi!$C$76),kt_dat!$A$2:$DI$4218,Kt!$B79,0)</f>
        <v>116.5343659192569</v>
      </c>
      <c r="I79" s="120">
        <f>VLOOKUP(CONCATENATE($H$52,"_Qu_",hi!$C$76),kt_dat_gg!$A$2:$CD$4218,Kt!$B79,0)</f>
        <v>129.16216828375153</v>
      </c>
      <c r="J79" s="187">
        <f>VLOOKUP(CONCATENATE($I$52,"_Qu_",hi!$C$76),kt_dat!$A$2:$DI$4218,Kt!$B79,0)</f>
        <v>129.22818937325508</v>
      </c>
      <c r="K79" s="120">
        <f>VLOOKUP(CONCATENATE($J$52,"_Qu_",hi!$C$76),kt_dat_gg!$A$2:$CD$4218,Kt!$B79,0)</f>
        <v>122.27456434403602</v>
      </c>
      <c r="L79" s="187">
        <f>VLOOKUP(CONCATENATE($K$52,"_Qu_",hi!$C$76),kt_dat!$A$2:$DI$4218,Kt!$B79,0)</f>
        <v>122.19216337446821</v>
      </c>
      <c r="M79" s="85">
        <f t="shared" si="2"/>
        <v>26</v>
      </c>
      <c r="N79" s="118">
        <f t="shared" si="0"/>
        <v>2006</v>
      </c>
      <c r="O79" s="115">
        <f>VLOOKUP(CONCATENATE($E$52,"_Ja_",hi!$C$76),kt_dat!$A$2:$BZ$4218,$M79,0)</f>
        <v>126.50607122949395</v>
      </c>
      <c r="P79" s="120"/>
      <c r="Q79" s="120">
        <f>VLOOKUP(CONCATENATE($G$52,"_Ja_",hi!$C$76),kt_dat!$A$2:$BZ$4218,$M79,0)</f>
        <v>146.1267391370915</v>
      </c>
      <c r="R79" s="120"/>
      <c r="S79" s="120">
        <f>VLOOKUP(CONCATENATE($I$52,"_Ja_",hi!$C$76),kt_dat!$A$2:$BZ$4218,$M79,0)</f>
        <v>169.57012013741979</v>
      </c>
      <c r="T79" s="120"/>
      <c r="U79" s="120">
        <f>VLOOKUP(CONCATENATE($K$52,"_Ja_",hi!$C$76),kt_dat!$A$2:$BZ$4218,$M79,0)</f>
        <v>155.54748606359229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1"/>
        <v>27</v>
      </c>
      <c r="C80" s="118" t="s">
        <v>38</v>
      </c>
      <c r="D80" s="120"/>
      <c r="E80" s="115">
        <f>VLOOKUP(CONCATENATE($D$52,"_Qu_",hi!$C$76),kt_dat_gg!$A$2:$CD$4218,Kt!$B80,0)</f>
        <v>111.96975062632964</v>
      </c>
      <c r="F80" s="187">
        <f>VLOOKUP(CONCATENATE($E$52,"_Qu_",hi!$C$76),kt_dat!$A$2:$DI$4218,Kt!$B80,0)</f>
        <v>112.56542639020823</v>
      </c>
      <c r="G80" s="120">
        <f>VLOOKUP(CONCATENATE($F$52,"_Qu_",hi!$C$76),kt_dat_gg!$A$2:$CD$4218,Kt!$B80,0)</f>
        <v>117.52964908341012</v>
      </c>
      <c r="H80" s="187">
        <f>VLOOKUP(CONCATENATE($G$52,"_Qu_",hi!$C$76),kt_dat!$A$2:$DI$4218,Kt!$B80,0)</f>
        <v>117.92481208071746</v>
      </c>
      <c r="I80" s="120">
        <f>VLOOKUP(CONCATENATE($H$52,"_Qu_",hi!$C$76),kt_dat_gg!$A$2:$CD$4218,Kt!$B80,0)</f>
        <v>132.90787958052385</v>
      </c>
      <c r="J80" s="187">
        <f>VLOOKUP(CONCATENATE($I$52,"_Qu_",hi!$C$76),kt_dat!$A$2:$DI$4218,Kt!$B80,0)</f>
        <v>133.88399904400512</v>
      </c>
      <c r="K80" s="120">
        <f>VLOOKUP(CONCATENATE($J$52,"_Qu_",hi!$C$76),kt_dat_gg!$A$2:$CD$4218,Kt!$B80,0)</f>
        <v>124.49192219727452</v>
      </c>
      <c r="L80" s="187">
        <f>VLOOKUP(CONCATENATE($K$52,"_Qu_",hi!$C$76),kt_dat!$A$2:$DI$4218,Kt!$B80,0)</f>
        <v>125.18531890314684</v>
      </c>
      <c r="M80" s="85">
        <f t="shared" si="2"/>
        <v>27</v>
      </c>
      <c r="N80" s="118">
        <f t="shared" si="0"/>
        <v>2007</v>
      </c>
      <c r="O80" s="115">
        <f>VLOOKUP(CONCATENATE($E$52,"_Ja_",hi!$C$76),kt_dat!$A$2:$BZ$4218,$M80,0)</f>
        <v>134.54034025443391</v>
      </c>
      <c r="P80" s="120"/>
      <c r="Q80" s="120">
        <f>VLOOKUP(CONCATENATE($G$52,"_Ja_",hi!$C$76),kt_dat!$A$2:$BZ$4218,$M80,0)</f>
        <v>153.9902385538125</v>
      </c>
      <c r="R80" s="120"/>
      <c r="S80" s="120">
        <f>VLOOKUP(CONCATENATE($I$52,"_Ja_",hi!$C$76),kt_dat!$A$2:$BZ$4218,$M80,0)</f>
        <v>179.30904685246324</v>
      </c>
      <c r="T80" s="120"/>
      <c r="U80" s="120">
        <f>VLOOKUP(CONCATENATE($K$52,"_Ja_",hi!$C$76),kt_dat!$A$2:$BZ$4218,$M80,0)</f>
        <v>164.3260510699958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1"/>
        <v>28</v>
      </c>
      <c r="C81" s="118" t="s">
        <v>39</v>
      </c>
      <c r="D81" s="120"/>
      <c r="E81" s="115">
        <f>VLOOKUP(CONCATENATE($D$52,"_Qu_",hi!$C$76),kt_dat_gg!$A$2:$CD$4218,Kt!$B81,0)</f>
        <v>112.39477291493434</v>
      </c>
      <c r="F81" s="187">
        <f>VLOOKUP(CONCATENATE($E$52,"_Qu_",hi!$C$76),kt_dat!$A$2:$DI$4218,Kt!$B81,0)</f>
        <v>112.43819924146332</v>
      </c>
      <c r="G81" s="120">
        <f>VLOOKUP(CONCATENATE($F$52,"_Qu_",hi!$C$76),kt_dat_gg!$A$2:$CD$4218,Kt!$B81,0)</f>
        <v>118.27653905039985</v>
      </c>
      <c r="H81" s="187">
        <f>VLOOKUP(CONCATENATE($G$52,"_Qu_",hi!$C$76),kt_dat!$A$2:$DI$4218,Kt!$B81,0)</f>
        <v>118.12976925025598</v>
      </c>
      <c r="I81" s="120">
        <f>VLOOKUP(CONCATENATE($H$52,"_Qu_",hi!$C$76),kt_dat_gg!$A$2:$CD$4218,Kt!$B81,0)</f>
        <v>135.36531842615216</v>
      </c>
      <c r="J81" s="187">
        <f>VLOOKUP(CONCATENATE($I$52,"_Qu_",hi!$C$76),kt_dat!$A$2:$DI$4218,Kt!$B81,0)</f>
        <v>135.61145032431133</v>
      </c>
      <c r="K81" s="120">
        <f>VLOOKUP(CONCATENATE($J$52,"_Qu_",hi!$C$76),kt_dat_gg!$A$2:$CD$4218,Kt!$B81,0)</f>
        <v>126.03867601505243</v>
      </c>
      <c r="L81" s="187">
        <f>VLOOKUP(CONCATENATE($K$52,"_Qu_",hi!$C$76),kt_dat!$A$2:$DI$4218,Kt!$B81,0)</f>
        <v>126.09828431420851</v>
      </c>
      <c r="M81" s="85">
        <f t="shared" si="2"/>
        <v>28</v>
      </c>
      <c r="N81" s="118">
        <f t="shared" si="0"/>
        <v>2008</v>
      </c>
      <c r="O81" s="115">
        <f>VLOOKUP(CONCATENATE($E$52,"_Ja_",hi!$C$76),kt_dat!$A$2:$BZ$4218,$M81,0)</f>
        <v>147.38464265481446</v>
      </c>
      <c r="P81" s="120"/>
      <c r="Q81" s="120">
        <f>VLOOKUP(CONCATENATE($G$52,"_Ja_",hi!$C$76),kt_dat!$A$2:$BZ$4218,$M81,0)</f>
        <v>163.12022304622431</v>
      </c>
      <c r="R81" s="120"/>
      <c r="S81" s="120">
        <f>VLOOKUP(CONCATENATE($I$52,"_Ja_",hi!$C$76),kt_dat!$A$2:$BZ$4218,$M81,0)</f>
        <v>191.91832153847292</v>
      </c>
      <c r="T81" s="120"/>
      <c r="U81" s="120">
        <f>VLOOKUP(CONCATENATE($K$52,"_Ja_",hi!$C$76),kt_dat!$A$2:$BZ$4218,$M81,0)</f>
        <v>175.46878722095198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1"/>
        <v>29</v>
      </c>
      <c r="C82" s="118" t="s">
        <v>40</v>
      </c>
      <c r="D82" s="120"/>
      <c r="E82" s="115">
        <f>VLOOKUP(CONCATENATE($D$52,"_Qu_",hi!$C$76),kt_dat_gg!$A$2:$CD$4218,Kt!$B82,0)</f>
        <v>113.40559540429388</v>
      </c>
      <c r="F82" s="187">
        <f>VLOOKUP(CONCATENATE($E$52,"_Qu_",hi!$C$76),kt_dat!$A$2:$DI$4218,Kt!$B82,0)</f>
        <v>112.18069311313145</v>
      </c>
      <c r="G82" s="120">
        <f>VLOOKUP(CONCATENATE($F$52,"_Qu_",hi!$C$76),kt_dat_gg!$A$2:$CD$4218,Kt!$B82,0)</f>
        <v>119.94458734610014</v>
      </c>
      <c r="H82" s="187">
        <f>VLOOKUP(CONCATENATE($G$52,"_Qu_",hi!$C$76),kt_dat!$A$2:$DI$4218,Kt!$B82,0)</f>
        <v>118.77503582022611</v>
      </c>
      <c r="I82" s="120">
        <f>VLOOKUP(CONCATENATE($H$52,"_Qu_",hi!$C$76),kt_dat_gg!$A$2:$CD$4218,Kt!$B82,0)</f>
        <v>137.92372523316138</v>
      </c>
      <c r="J82" s="187">
        <f>VLOOKUP(CONCATENATE($I$52,"_Qu_",hi!$C$76),kt_dat!$A$2:$DI$4218,Kt!$B82,0)</f>
        <v>136.60050591014001</v>
      </c>
      <c r="K82" s="120">
        <f>VLOOKUP(CONCATENATE($J$52,"_Qu_",hi!$C$76),kt_dat_gg!$A$2:$CD$4218,Kt!$B82,0)</f>
        <v>128.08106007130598</v>
      </c>
      <c r="L82" s="187">
        <f>VLOOKUP(CONCATENATE($K$52,"_Qu_",hi!$C$76),kt_dat!$A$2:$DI$4218,Kt!$B82,0)</f>
        <v>126.83242482780197</v>
      </c>
      <c r="M82" s="85">
        <f t="shared" si="2"/>
        <v>29</v>
      </c>
      <c r="N82" s="118">
        <v>2009</v>
      </c>
      <c r="O82" s="115">
        <f>VLOOKUP(CONCATENATE($E$52,"_Ja_",hi!$C$76),kt_dat!$A$2:$BZ$4218,$M82,0)</f>
        <v>157.06098629601848</v>
      </c>
      <c r="P82" s="120"/>
      <c r="Q82" s="120">
        <f>VLOOKUP(CONCATENATE($G$52,"_Ja_",hi!$C$76),kt_dat!$A$2:$BZ$4218,$M82,0)</f>
        <v>172.55354837458063</v>
      </c>
      <c r="R82" s="120"/>
      <c r="S82" s="120">
        <f>VLOOKUP(CONCATENATE($I$52,"_Ja_",hi!$C$76),kt_dat!$A$2:$BZ$4218,$M82,0)</f>
        <v>203.06192054954252</v>
      </c>
      <c r="T82" s="120"/>
      <c r="U82" s="120">
        <f>VLOOKUP(CONCATENATE($K$52,"_Ja_",hi!$C$76),kt_dat!$A$2:$BZ$4218,$M82,0)</f>
        <v>185.74469174561997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1"/>
        <v>30</v>
      </c>
      <c r="C83" s="118" t="s">
        <v>41</v>
      </c>
      <c r="D83" s="120"/>
      <c r="E83" s="115">
        <f>VLOOKUP(CONCATENATE($D$52,"_Qu_",hi!$C$76),kt_dat_gg!$A$2:$CD$4218,Kt!$B83,0)</f>
        <v>114.57752505276714</v>
      </c>
      <c r="F83" s="187">
        <f>VLOOKUP(CONCATENATE($E$52,"_Qu_",hi!$C$76),kt_dat!$A$2:$DI$4218,Kt!$B83,0)</f>
        <v>115.59789385828687</v>
      </c>
      <c r="G83" s="120">
        <f>VLOOKUP(CONCATENATE($F$52,"_Qu_",hi!$C$76),kt_dat_gg!$A$2:$CD$4218,Kt!$B83,0)</f>
        <v>121.696099724723</v>
      </c>
      <c r="H83" s="187">
        <f>VLOOKUP(CONCATENATE($G$52,"_Qu_",hi!$C$76),kt_dat!$A$2:$DI$4218,Kt!$B83,0)</f>
        <v>122.92895696781831</v>
      </c>
      <c r="I83" s="120">
        <f>VLOOKUP(CONCATENATE($H$52,"_Qu_",hi!$C$76),kt_dat_gg!$A$2:$CD$4218,Kt!$B83,0)</f>
        <v>140.15004638786527</v>
      </c>
      <c r="J83" s="187">
        <f>VLOOKUP(CONCATENATE($I$52,"_Qu_",hi!$C$76),kt_dat!$A$2:$DI$4218,Kt!$B83,0)</f>
        <v>141.55921946503275</v>
      </c>
      <c r="K83" s="120">
        <f>VLOOKUP(CONCATENATE($J$52,"_Qu_",hi!$C$76),kt_dat_gg!$A$2:$CD$4218,Kt!$B83,0)</f>
        <v>130.01254731269222</v>
      </c>
      <c r="L83" s="187">
        <f>VLOOKUP(CONCATENATE($K$52,"_Qu_",hi!$C$76),kt_dat!$A$2:$DI$4218,Kt!$B83,0)</f>
        <v>131.31247107190751</v>
      </c>
      <c r="M83" s="85">
        <f t="shared" si="2"/>
        <v>30</v>
      </c>
      <c r="N83" s="118">
        <v>2010</v>
      </c>
      <c r="O83" s="115">
        <f>VLOOKUP(CONCATENATE($E$52,"_Ja_",hi!$C$76),kt_dat!$A$2:$BZ$4218,$M83,0)</f>
        <v>167.93907681272913</v>
      </c>
      <c r="P83" s="120"/>
      <c r="Q83" s="120">
        <f>VLOOKUP(CONCATENATE($G$52,"_Ja_",hi!$C$76),kt_dat!$A$2:$BZ$4218,$M83,0)</f>
        <v>192.97753576369774</v>
      </c>
      <c r="R83" s="120"/>
      <c r="S83" s="120">
        <f>VLOOKUP(CONCATENATE($I$52,"_Ja_",hi!$C$76),kt_dat!$A$2:$BZ$4218,$M83,0)</f>
        <v>218.20605043651545</v>
      </c>
      <c r="T83" s="120"/>
      <c r="U83" s="120">
        <f>VLOOKUP(CONCATENATE($K$52,"_Ja_",hi!$C$76),kt_dat!$A$2:$BZ$4218,$M83,0)</f>
        <v>202.75170805966036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1"/>
        <v>31</v>
      </c>
      <c r="C84" s="118" t="s">
        <v>42</v>
      </c>
      <c r="D84" s="120"/>
      <c r="E84" s="115">
        <f>VLOOKUP(CONCATENATE($D$52,"_Qu_",hi!$C$76),kt_dat_gg!$A$2:$CD$4218,Kt!$B84,0)</f>
        <v>116.67448456431305</v>
      </c>
      <c r="F84" s="187">
        <f>VLOOKUP(CONCATENATE($E$52,"_Qu_",hi!$C$76),kt_dat!$A$2:$DI$4218,Kt!$B84,0)</f>
        <v>115.95398818688312</v>
      </c>
      <c r="G84" s="120">
        <f>VLOOKUP(CONCATENATE($F$52,"_Qu_",hi!$C$76),kt_dat_gg!$A$2:$CD$4218,Kt!$B84,0)</f>
        <v>123.94378345405336</v>
      </c>
      <c r="H84" s="187">
        <f>VLOOKUP(CONCATENATE($G$52,"_Qu_",hi!$C$76),kt_dat!$A$2:$DI$4218,Kt!$B84,0)</f>
        <v>123.38430638612456</v>
      </c>
      <c r="I84" s="120">
        <f>VLOOKUP(CONCATENATE($H$52,"_Qu_",hi!$C$76),kt_dat_gg!$A$2:$CD$4218,Kt!$B84,0)</f>
        <v>143.75636220076316</v>
      </c>
      <c r="J84" s="187">
        <f>VLOOKUP(CONCATENATE($I$52,"_Qu_",hi!$C$76),kt_dat!$A$2:$DI$4218,Kt!$B84,0)</f>
        <v>142.29041378842308</v>
      </c>
      <c r="K84" s="120">
        <f>VLOOKUP(CONCATENATE($J$52,"_Qu_",hi!$C$76),kt_dat_gg!$A$2:$CD$4218,Kt!$B84,0)</f>
        <v>132.90453588419638</v>
      </c>
      <c r="L84" s="187">
        <f>VLOOKUP(CONCATENATE($K$52,"_Qu_",hi!$C$76),kt_dat!$A$2:$DI$4218,Kt!$B84,0)</f>
        <v>131.89274603836719</v>
      </c>
      <c r="M84" s="85">
        <f t="shared" si="2"/>
        <v>31</v>
      </c>
      <c r="N84" s="118">
        <v>2011</v>
      </c>
      <c r="O84" s="115">
        <f>VLOOKUP(CONCATENATE($E$52,"_Ja_",hi!$C$76),kt_dat!$A$2:$BZ$4218,$M84,0)</f>
        <v>174.00011874049059</v>
      </c>
      <c r="P84" s="120"/>
      <c r="Q84" s="120">
        <f>VLOOKUP(CONCATENATE($G$52,"_Ja_",hi!$C$76),kt_dat!$A$2:$BZ$4218,$M84,0)</f>
        <v>200.34161902092822</v>
      </c>
      <c r="R84" s="120"/>
      <c r="S84" s="120">
        <f>VLOOKUP(CONCATENATE($I$52,"_Ja_",hi!$C$76),kt_dat!$A$2:$BZ$4218,$M84,0)</f>
        <v>226.62263061336247</v>
      </c>
      <c r="T84" s="120"/>
      <c r="U84" s="120">
        <f>VLOOKUP(CONCATENATE($K$52,"_Ja_",hi!$C$76),kt_dat!$A$2:$BZ$4218,$M84,0)</f>
        <v>210.49958182496988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1"/>
        <v>32</v>
      </c>
      <c r="C85" s="118" t="s">
        <v>43</v>
      </c>
      <c r="D85" s="120"/>
      <c r="E85" s="115">
        <f>VLOOKUP(CONCATENATE($D$52,"_Qu_",hi!$C$76),kt_dat_gg!$A$2:$CD$4218,Kt!$B85,0)</f>
        <v>118.31592719987265</v>
      </c>
      <c r="F85" s="187">
        <f>VLOOKUP(CONCATENATE($E$52,"_Qu_",hi!$C$76),kt_dat!$A$2:$DI$4218,Kt!$B85,0)</f>
        <v>118.47157164776915</v>
      </c>
      <c r="G85" s="120">
        <f>VLOOKUP(CONCATENATE($F$52,"_Qu_",hi!$C$76),kt_dat_gg!$A$2:$CD$4218,Kt!$B85,0)</f>
        <v>125.48797461182494</v>
      </c>
      <c r="H85" s="187">
        <f>VLOOKUP(CONCATENATE($G$52,"_Qu_",hi!$C$76),kt_dat!$A$2:$DI$4218,Kt!$B85,0)</f>
        <v>125.51808700821721</v>
      </c>
      <c r="I85" s="120">
        <f>VLOOKUP(CONCATENATE($H$52,"_Qu_",hi!$C$76),kt_dat_gg!$A$2:$CD$4218,Kt!$B85,0)</f>
        <v>145.65935169895783</v>
      </c>
      <c r="J85" s="187">
        <f>VLOOKUP(CONCATENATE($I$52,"_Qu_",hi!$C$76),kt_dat!$A$2:$DI$4218,Kt!$B85,0)</f>
        <v>147.41945334883366</v>
      </c>
      <c r="K85" s="120">
        <f>VLOOKUP(CONCATENATE($J$52,"_Qu_",hi!$C$76),kt_dat_gg!$A$2:$CD$4218,Kt!$B85,0)</f>
        <v>134.63063573419842</v>
      </c>
      <c r="L85" s="187">
        <f>VLOOKUP(CONCATENATE($K$52,"_Qu_",hi!$C$76),kt_dat!$A$2:$DI$4218,Kt!$B85,0)</f>
        <v>135.50839054231443</v>
      </c>
      <c r="M85" s="85">
        <f t="shared" si="2"/>
        <v>32</v>
      </c>
      <c r="N85" s="118">
        <v>2012</v>
      </c>
      <c r="O85" s="115">
        <f>VLOOKUP(CONCATENATE($E$52,"_Ja_",hi!$C$76),kt_dat!$A$2:$BZ$4218,$M85,0)</f>
        <v>182.96284104539535</v>
      </c>
      <c r="P85" s="120"/>
      <c r="Q85" s="120">
        <f>VLOOKUP(CONCATENATE($G$52,"_Ja_",hi!$C$76),kt_dat!$A$2:$BZ$4218,$M85,0)</f>
        <v>212.27299523060367</v>
      </c>
      <c r="R85" s="120"/>
      <c r="S85" s="120">
        <f>VLOOKUP(CONCATENATE($I$52,"_Ja_",hi!$C$76),kt_dat!$A$2:$BZ$4218,$M85,0)</f>
        <v>242.0244570099587</v>
      </c>
      <c r="T85" s="120"/>
      <c r="U85" s="120">
        <f>VLOOKUP(CONCATENATE($K$52,"_Ja_",hi!$C$76),kt_dat!$A$2:$BZ$4218,$M85,0)</f>
        <v>223.8196166231794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1"/>
        <v>33</v>
      </c>
      <c r="C86" s="118" t="s">
        <v>44</v>
      </c>
      <c r="D86" s="120"/>
      <c r="E86" s="115">
        <f>VLOOKUP(CONCATENATE($D$52,"_Qu_",hi!$C$76),kt_dat_gg!$A$2:$CD$4218,Kt!$B86,0)</f>
        <v>120.56746306770471</v>
      </c>
      <c r="F86" s="187">
        <f>VLOOKUP(CONCATENATE($E$52,"_Qu_",hi!$C$76),kt_dat!$A$2:$DI$4218,Kt!$B86,0)</f>
        <v>120.52222176496564</v>
      </c>
      <c r="G86" s="120">
        <f>VLOOKUP(CONCATENATE($F$52,"_Qu_",hi!$C$76),kt_dat_gg!$A$2:$CD$4218,Kt!$B86,0)</f>
        <v>127.36053068347019</v>
      </c>
      <c r="H86" s="187">
        <f>VLOOKUP(CONCATENATE($G$52,"_Qu_",hi!$C$76),kt_dat!$A$2:$DI$4218,Kt!$B86,0)</f>
        <v>127.56153044113306</v>
      </c>
      <c r="I86" s="120">
        <f>VLOOKUP(CONCATENATE($H$52,"_Qu_",hi!$C$76),kt_dat_gg!$A$2:$CD$4218,Kt!$B86,0)</f>
        <v>147.92336853882682</v>
      </c>
      <c r="J86" s="187">
        <f>VLOOKUP(CONCATENATE($I$52,"_Qu_",hi!$C$76),kt_dat!$A$2:$DI$4218,Kt!$B86,0)</f>
        <v>147.26818795961671</v>
      </c>
      <c r="K86" s="120">
        <f>VLOOKUP(CONCATENATE($J$52,"_Qu_",hi!$C$76),kt_dat_gg!$A$2:$CD$4218,Kt!$B86,0)</f>
        <v>136.72506520927399</v>
      </c>
      <c r="L86" s="187">
        <f>VLOOKUP(CONCATENATE($K$52,"_Qu_",hi!$C$76),kt_dat!$A$2:$DI$4218,Kt!$B86,0)</f>
        <v>136.49077062191358</v>
      </c>
      <c r="M86" s="85">
        <f t="shared" si="2"/>
        <v>33</v>
      </c>
      <c r="N86" s="118">
        <v>2013</v>
      </c>
      <c r="O86" s="115">
        <f>VLOOKUP(CONCATENATE($E$52,"_Ja_",hi!$C$76),kt_dat!$A$2:$BZ$4218,$M86,0)</f>
        <v>199.63493544134943</v>
      </c>
      <c r="P86" s="120"/>
      <c r="Q86" s="120">
        <f>VLOOKUP(CONCATENATE($G$52,"_Ja_",hi!$C$76),kt_dat!$A$2:$BZ$4218,$M86,0)</f>
        <v>231.06790973902332</v>
      </c>
      <c r="R86" s="120"/>
      <c r="S86" s="120">
        <f>VLOOKUP(CONCATENATE($I$52,"_Ja_",hi!$C$76),kt_dat!$A$2:$BZ$4218,$M86,0)</f>
        <v>257.66057572747911</v>
      </c>
      <c r="T86" s="120"/>
      <c r="U86" s="120">
        <f>VLOOKUP(CONCATENATE($K$52,"_Ja_",hi!$C$76),kt_dat!$A$2:$BZ$4218,$M86,0)</f>
        <v>240.93378387430442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1"/>
        <v>34</v>
      </c>
      <c r="C87" s="118" t="s">
        <v>45</v>
      </c>
      <c r="D87" s="120"/>
      <c r="E87" s="115">
        <f>VLOOKUP(CONCATENATE($D$52,"_Qu_",hi!$C$76),kt_dat_gg!$A$2:$CD$4218,Kt!$B87,0)</f>
        <v>122.19485421070073</v>
      </c>
      <c r="F87" s="187">
        <f>VLOOKUP(CONCATENATE($E$52,"_Qu_",hi!$C$76),kt_dat!$A$2:$DI$4218,Kt!$B87,0)</f>
        <v>122.70859579037936</v>
      </c>
      <c r="G87" s="120">
        <f>VLOOKUP(CONCATENATE($F$52,"_Qu_",hi!$C$76),kt_dat_gg!$A$2:$CD$4218,Kt!$B87,0)</f>
        <v>128.60740863743933</v>
      </c>
      <c r="H87" s="187">
        <f>VLOOKUP(CONCATENATE($G$52,"_Qu_",hi!$C$76),kt_dat!$A$2:$DI$4218,Kt!$B87,0)</f>
        <v>129.00197460106028</v>
      </c>
      <c r="I87" s="120">
        <f>VLOOKUP(CONCATENATE($H$52,"_Qu_",hi!$C$76),kt_dat_gg!$A$2:$CD$4218,Kt!$B87,0)</f>
        <v>149.03941148188329</v>
      </c>
      <c r="J87" s="187">
        <f>VLOOKUP(CONCATENATE($I$52,"_Qu_",hi!$C$76),kt_dat!$A$2:$DI$4218,Kt!$B87,0)</f>
        <v>149.0824643080301</v>
      </c>
      <c r="K87" s="120">
        <f>VLOOKUP(CONCATENATE($J$52,"_Qu_",hi!$C$76),kt_dat_gg!$A$2:$CD$4218,Kt!$B87,0)</f>
        <v>137.94128962553353</v>
      </c>
      <c r="L87" s="187">
        <f>VLOOKUP(CONCATENATE($K$52,"_Qu_",hi!$C$76),kt_dat!$A$2:$DI$4218,Kt!$B87,0)</f>
        <v>138.17603446359394</v>
      </c>
      <c r="M87" s="85">
        <f t="shared" si="2"/>
        <v>34</v>
      </c>
      <c r="N87" s="118">
        <v>2014</v>
      </c>
      <c r="O87" s="115">
        <f>VLOOKUP(CONCATENATE($E$52,"_Ja_",hi!$C$76),kt_dat!$A$2:$BZ$4218,$M87,0)</f>
        <v>208.42645884453549</v>
      </c>
      <c r="P87" s="120"/>
      <c r="Q87" s="120">
        <f>VLOOKUP(CONCATENATE($G$52,"_Ja_",hi!$C$76),kt_dat!$A$2:$BZ$4218,$M87,0)</f>
        <v>243.22671523422579</v>
      </c>
      <c r="R87" s="120"/>
      <c r="S87" s="120">
        <f>VLOOKUP(CONCATENATE($I$52,"_Ja_",hi!$C$76),kt_dat!$A$2:$BZ$4218,$M87,0)</f>
        <v>273.38895691548646</v>
      </c>
      <c r="T87" s="120"/>
      <c r="U87" s="120">
        <f>VLOOKUP(CONCATENATE($K$52,"_Ja_",hi!$C$76),kt_dat!$A$2:$BZ$4218,$M87,0)</f>
        <v>254.50203943650237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1"/>
        <v>35</v>
      </c>
      <c r="C88" s="118" t="s">
        <v>46</v>
      </c>
      <c r="D88" s="120"/>
      <c r="E88" s="115">
        <f>VLOOKUP(CONCATENATE($D$52,"_Qu_",hi!$C$76),kt_dat_gg!$A$2:$CD$4218,Kt!$B88,0)</f>
        <v>123.6786765799114</v>
      </c>
      <c r="F88" s="187">
        <f>VLOOKUP(CONCATENATE($E$52,"_Qu_",hi!$C$76),kt_dat!$A$2:$DI$4218,Kt!$B88,0)</f>
        <v>123.35374507675718</v>
      </c>
      <c r="G88" s="120">
        <f>VLOOKUP(CONCATENATE($F$52,"_Qu_",hi!$C$76),kt_dat_gg!$A$2:$CD$4218,Kt!$B88,0)</f>
        <v>129.8152646978597</v>
      </c>
      <c r="H88" s="187">
        <f>VLOOKUP(CONCATENATE($G$52,"_Qu_",hi!$C$76),kt_dat!$A$2:$DI$4218,Kt!$B88,0)</f>
        <v>129.25872087012462</v>
      </c>
      <c r="I88" s="120">
        <f>VLOOKUP(CONCATENATE($H$52,"_Qu_",hi!$C$76),kt_dat_gg!$A$2:$CD$4218,Kt!$B88,0)</f>
        <v>151.07195965674313</v>
      </c>
      <c r="J88" s="187">
        <f>VLOOKUP(CONCATENATE($I$52,"_Qu_",hi!$C$76),kt_dat!$A$2:$DI$4218,Kt!$B88,0)</f>
        <v>150.76758217800307</v>
      </c>
      <c r="K88" s="120">
        <f>VLOOKUP(CONCATENATE($J$52,"_Qu_",hi!$C$76),kt_dat_gg!$A$2:$CD$4218,Kt!$B88,0)</f>
        <v>139.57175732444446</v>
      </c>
      <c r="L88" s="187">
        <f>VLOOKUP(CONCATENATE($K$52,"_Qu_",hi!$C$76),kt_dat!$A$2:$DI$4218,Kt!$B88,0)</f>
        <v>139.15706379109304</v>
      </c>
      <c r="M88" s="85">
        <f t="shared" si="2"/>
        <v>35</v>
      </c>
      <c r="N88" s="118">
        <v>2015</v>
      </c>
      <c r="O88" s="115">
        <f>VLOOKUP(CONCATENATE($E$52,"_Ja_",hi!$C$76),kt_dat!$A$2:$BZ$4218,$M88,0)</f>
        <v>205.1837015362679</v>
      </c>
      <c r="P88" s="120"/>
      <c r="Q88" s="120">
        <f>VLOOKUP(CONCATENATE($G$52,"_Ja_",hi!$C$76),kt_dat!$A$2:$BZ$4218,$M88,0)</f>
        <v>246.2161247621595</v>
      </c>
      <c r="R88" s="120"/>
      <c r="S88" s="120">
        <f>VLOOKUP(CONCATENATE($I$52,"_Ja_",hi!$C$76),kt_dat!$A$2:$BZ$4218,$M88,0)</f>
        <v>261.70236808151174</v>
      </c>
      <c r="T88" s="120"/>
      <c r="U88" s="120">
        <f>VLOOKUP(CONCATENATE($K$52,"_Ja_",hi!$C$76),kt_dat!$A$2:$BZ$4218,$M88,0)</f>
        <v>249.82491776833368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1"/>
        <v>36</v>
      </c>
      <c r="C89" s="118" t="s">
        <v>47</v>
      </c>
      <c r="D89" s="120"/>
      <c r="E89" s="115">
        <f>VLOOKUP(CONCATENATE($D$52,"_Qu_",hi!$C$76),kt_dat_gg!$A$2:$CD$4218,Kt!$B89,0)</f>
        <v>126.07667438140493</v>
      </c>
      <c r="F89" s="187">
        <f>VLOOKUP(CONCATENATE($E$52,"_Qu_",hi!$C$76),kt_dat!$A$2:$DI$4218,Kt!$B89,0)</f>
        <v>124.97368887259768</v>
      </c>
      <c r="G89" s="120">
        <f>VLOOKUP(CONCATENATE($F$52,"_Qu_",hi!$C$76),kt_dat_gg!$A$2:$CD$4218,Kt!$B89,0)</f>
        <v>131.76823319538511</v>
      </c>
      <c r="H89" s="187">
        <f>VLOOKUP(CONCATENATE($G$52,"_Qu_",hi!$C$76),kt_dat!$A$2:$DI$4218,Kt!$B89,0)</f>
        <v>131.18509862239424</v>
      </c>
      <c r="I89" s="120">
        <f>VLOOKUP(CONCATENATE($H$52,"_Qu_",hi!$C$76),kt_dat_gg!$A$2:$CD$4218,Kt!$B89,0)</f>
        <v>153.55171302728129</v>
      </c>
      <c r="J89" s="187">
        <f>VLOOKUP(CONCATENATE($I$52,"_Qu_",hi!$C$76),kt_dat!$A$2:$DI$4218,Kt!$B89,0)</f>
        <v>153.36583248419618</v>
      </c>
      <c r="K89" s="120">
        <f>VLOOKUP(CONCATENATE($J$52,"_Qu_",hi!$C$76),kt_dat_gg!$A$2:$CD$4218,Kt!$B89,0)</f>
        <v>141.81772690858017</v>
      </c>
      <c r="L89" s="187">
        <f>VLOOKUP(CONCATENATE($K$52,"_Qu_",hi!$C$76),kt_dat!$A$2:$DI$4218,Kt!$B89,0)</f>
        <v>141.38217371864644</v>
      </c>
      <c r="M89" s="85">
        <f t="shared" si="2"/>
        <v>36</v>
      </c>
      <c r="N89" s="118">
        <v>2016</v>
      </c>
      <c r="O89" s="115">
        <f>VLOOKUP(CONCATENATE($E$52,"_Ja_",hi!$C$76),kt_dat!$A$2:$BZ$4218,$M89,0)</f>
        <v>223.40830790498828</v>
      </c>
      <c r="P89" s="120"/>
      <c r="Q89" s="120">
        <f>VLOOKUP(CONCATENATE($G$52,"_Ja_",hi!$C$76),kt_dat!$A$2:$BZ$4218,$M89,0)</f>
        <v>247.32865521699009</v>
      </c>
      <c r="R89" s="120"/>
      <c r="S89" s="120">
        <f>VLOOKUP(CONCATENATE($I$52,"_Ja_",hi!$C$76),kt_dat!$A$2:$BZ$4218,$M89,0)</f>
        <v>262.68788516512933</v>
      </c>
      <c r="T89" s="120"/>
      <c r="U89" s="120">
        <f>VLOOKUP(CONCATENATE($K$52,"_Ja_",hi!$C$76),kt_dat!$A$2:$BZ$4218,$M89,0)</f>
        <v>252.50619438603175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1"/>
        <v>37</v>
      </c>
      <c r="C90" s="118" t="s">
        <v>48</v>
      </c>
      <c r="D90" s="120"/>
      <c r="E90" s="115">
        <f>VLOOKUP(CONCATENATE($D$52,"_Qu_",hi!$C$76),kt_dat_gg!$A$2:$CD$4218,Kt!$B90,0)</f>
        <v>129.31669320700709</v>
      </c>
      <c r="F90" s="187">
        <f>VLOOKUP(CONCATENATE($E$52,"_Qu_",hi!$C$76),kt_dat!$A$2:$DI$4218,Kt!$B90,0)</f>
        <v>129.90258919485993</v>
      </c>
      <c r="G90" s="120">
        <f>VLOOKUP(CONCATENATE($F$52,"_Qu_",hi!$C$76),kt_dat_gg!$A$2:$CD$4218,Kt!$B90,0)</f>
        <v>134.1768813473609</v>
      </c>
      <c r="H90" s="187">
        <f>VLOOKUP(CONCATENATE($G$52,"_Qu_",hi!$C$76),kt_dat!$A$2:$DI$4218,Kt!$B90,0)</f>
        <v>134.86088009363647</v>
      </c>
      <c r="I90" s="120">
        <f>VLOOKUP(CONCATENATE($H$52,"_Qu_",hi!$C$76),kt_dat_gg!$A$2:$CD$4218,Kt!$B90,0)</f>
        <v>156.31893124082151</v>
      </c>
      <c r="J90" s="187">
        <f>VLOOKUP(CONCATENATE($I$52,"_Qu_",hi!$C$76),kt_dat!$A$2:$DI$4218,Kt!$B90,0)</f>
        <v>156.5217244196447</v>
      </c>
      <c r="K90" s="120">
        <f>VLOOKUP(CONCATENATE($J$52,"_Qu_",hi!$C$76),kt_dat_gg!$A$2:$CD$4218,Kt!$B90,0)</f>
        <v>144.47114017722814</v>
      </c>
      <c r="L90" s="187">
        <f>VLOOKUP(CONCATENATE($K$52,"_Qu_",hi!$C$76),kt_dat!$A$2:$DI$4218,Kt!$B90,0)</f>
        <v>144.91394321600103</v>
      </c>
      <c r="M90" s="85">
        <f t="shared" si="2"/>
        <v>37</v>
      </c>
      <c r="N90" s="118">
        <v>2017</v>
      </c>
      <c r="O90" s="115">
        <f>VLOOKUP(CONCATENATE($E$52,"_Ja_",hi!$C$76),kt_dat!$A$2:$BZ$4218,$M90,0)</f>
        <v>229.76993529360334</v>
      </c>
      <c r="P90" s="120"/>
      <c r="Q90" s="120">
        <f>VLOOKUP(CONCATENATE($G$52,"_Ja_",hi!$C$76),kt_dat!$A$2:$BZ$4218,$M90,0)</f>
        <v>246.37791630517771</v>
      </c>
      <c r="R90" s="120"/>
      <c r="S90" s="120">
        <f>VLOOKUP(CONCATENATE($I$52,"_Ja_",hi!$C$76),kt_dat!$A$2:$BZ$4218,$M90,0)</f>
        <v>260.23473053608473</v>
      </c>
      <c r="T90" s="120"/>
      <c r="U90" s="120">
        <f>VLOOKUP(CONCATENATE($K$52,"_Ja_",hi!$C$76),kt_dat!$A$2:$BZ$4218,$M90,0)</f>
        <v>251.52862608763033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1"/>
        <v>38</v>
      </c>
      <c r="C91" s="118" t="s">
        <v>49</v>
      </c>
      <c r="D91" s="120"/>
      <c r="E91" s="115">
        <f>VLOOKUP(CONCATENATE($D$52,"_Qu_",hi!$C$76),kt_dat_gg!$A$2:$CD$4218,Kt!$B91,0)</f>
        <v>133.36124682653841</v>
      </c>
      <c r="F91" s="187">
        <f>VLOOKUP(CONCATENATE($E$52,"_Qu_",hi!$C$76),kt_dat!$A$2:$DI$4218,Kt!$B91,0)</f>
        <v>133.07380155356364</v>
      </c>
      <c r="G91" s="120">
        <f>VLOOKUP(CONCATENATE($F$52,"_Qu_",hi!$C$76),kt_dat_gg!$A$2:$CD$4218,Kt!$B91,0)</f>
        <v>136.57751603880604</v>
      </c>
      <c r="H91" s="187">
        <f>VLOOKUP(CONCATENATE($G$52,"_Qu_",hi!$C$76),kt_dat!$A$2:$DI$4218,Kt!$B91,0)</f>
        <v>136.48466532605201</v>
      </c>
      <c r="I91" s="120">
        <f>VLOOKUP(CONCATENATE($H$52,"_Qu_",hi!$C$76),kt_dat_gg!$A$2:$CD$4218,Kt!$B91,0)</f>
        <v>159.64033556831339</v>
      </c>
      <c r="J91" s="187">
        <f>VLOOKUP(CONCATENATE($I$52,"_Qu_",hi!$C$76),kt_dat!$A$2:$DI$4218,Kt!$B91,0)</f>
        <v>159.06923681862372</v>
      </c>
      <c r="K91" s="120">
        <f>VLOOKUP(CONCATENATE($J$52,"_Qu_",hi!$C$76),kt_dat_gg!$A$2:$CD$4218,Kt!$B91,0)</f>
        <v>147.4581956163355</v>
      </c>
      <c r="L91" s="187">
        <f>VLOOKUP(CONCATENATE($K$52,"_Qu_",hi!$C$76),kt_dat!$A$2:$DI$4218,Kt!$B91,0)</f>
        <v>147.11730359703699</v>
      </c>
      <c r="M91" s="85">
        <f t="shared" si="2"/>
        <v>38</v>
      </c>
      <c r="N91" s="118">
        <v>2018</v>
      </c>
      <c r="O91" s="115">
        <f>VLOOKUP(CONCATENATE($E$52,"_Ja_",hi!$C$76),kt_dat!$A$2:$BZ$4218,$M91,0)</f>
        <v>248.07922287058057</v>
      </c>
      <c r="P91" s="120"/>
      <c r="Q91" s="120">
        <f>VLOOKUP(CONCATENATE($G$52,"_Ja_",hi!$C$76),kt_dat!$A$2:$BZ$4218,$M91,0)</f>
        <v>270.21946116945816</v>
      </c>
      <c r="R91" s="120"/>
      <c r="S91" s="120">
        <f>VLOOKUP(CONCATENATE($I$52,"_Ja_",hi!$C$76),kt_dat!$A$2:$BZ$4218,$M91,0)</f>
        <v>248.11452624611405</v>
      </c>
      <c r="T91" s="120"/>
      <c r="U91" s="120">
        <f>VLOOKUP(CONCATENATE($K$52,"_Ja_",hi!$C$76),kt_dat!$A$2:$BZ$4218,$M91,0)</f>
        <v>257.51460490424773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1"/>
        <v>39</v>
      </c>
      <c r="C92" s="118" t="s">
        <v>50</v>
      </c>
      <c r="D92" s="120"/>
      <c r="E92" s="115">
        <f>VLOOKUP(CONCATENATE($D$52,"_Qu_",hi!$C$76),kt_dat_gg!$A$2:$CD$4218,Kt!$B92,0)</f>
        <v>136.19458815073514</v>
      </c>
      <c r="F92" s="187">
        <f>VLOOKUP(CONCATENATE($E$52,"_Qu_",hi!$C$76),kt_dat!$A$2:$DI$4218,Kt!$B92,0)</f>
        <v>137.10734973119165</v>
      </c>
      <c r="G92" s="120">
        <f>VLOOKUP(CONCATENATE($F$52,"_Qu_",hi!$C$76),kt_dat_gg!$A$2:$CD$4218,Kt!$B92,0)</f>
        <v>137.5998279597097</v>
      </c>
      <c r="H92" s="187">
        <f>VLOOKUP(CONCATENATE($G$52,"_Qu_",hi!$C$76),kt_dat!$A$2:$DI$4218,Kt!$B92,0)</f>
        <v>138.38700269672961</v>
      </c>
      <c r="I92" s="120">
        <f>VLOOKUP(CONCATENATE($H$52,"_Qu_",hi!$C$76),kt_dat_gg!$A$2:$CD$4218,Kt!$B92,0)</f>
        <v>162.06308707169785</v>
      </c>
      <c r="J92" s="187">
        <f>VLOOKUP(CONCATENATE($I$52,"_Qu_",hi!$C$76),kt_dat!$A$2:$DI$4218,Kt!$B92,0)</f>
        <v>163.33004546667181</v>
      </c>
      <c r="K92" s="120">
        <f>VLOOKUP(CONCATENATE($J$52,"_Qu_",hi!$C$76),kt_dat_gg!$A$2:$CD$4218,Kt!$B92,0)</f>
        <v>149.31330007013767</v>
      </c>
      <c r="L92" s="187">
        <f>VLOOKUP(CONCATENATE($K$52,"_Qu_",hi!$C$76),kt_dat!$A$2:$DI$4218,Kt!$B92,0)</f>
        <v>150.34334003596845</v>
      </c>
      <c r="M92" s="85">
        <f t="shared" si="2"/>
        <v>39</v>
      </c>
      <c r="N92" s="118">
        <v>2019</v>
      </c>
      <c r="O92" s="115">
        <f>VLOOKUP(CONCATENATE($E$52,"_Ja_",hi!$C$76),kt_dat!$A$2:$BZ$4218,$M92,0)</f>
        <v>258.54911890834944</v>
      </c>
      <c r="P92" s="120"/>
      <c r="Q92" s="120">
        <f>VLOOKUP(CONCATENATE($G$52,"_Ja_",hi!$C$76),kt_dat!$A$2:$BZ$4218,$M92,0)</f>
        <v>282.31903278063658</v>
      </c>
      <c r="R92" s="120"/>
      <c r="S92" s="120">
        <f>VLOOKUP(CONCATENATE($I$52,"_Ja_",hi!$C$76),kt_dat!$A$2:$BZ$4218,$M92,0)</f>
        <v>278.82577114734841</v>
      </c>
      <c r="T92" s="120"/>
      <c r="U92" s="120">
        <f>VLOOKUP(CONCATENATE($K$52,"_Ja_",hi!$C$76),kt_dat!$A$2:$BZ$4218,$M92,0)</f>
        <v>278.43252020033532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1"/>
        <v>40</v>
      </c>
      <c r="C93" s="118" t="s">
        <v>51</v>
      </c>
      <c r="D93" s="120"/>
      <c r="E93" s="115">
        <f>VLOOKUP(CONCATENATE($D$52,"_Qu_",hi!$C$76),kt_dat_gg!$A$2:$CD$4218,Kt!$B93,0)</f>
        <v>140.46737893666943</v>
      </c>
      <c r="F93" s="187">
        <f>VLOOKUP(CONCATENATE($E$52,"_Qu_",hi!$C$76),kt_dat!$A$2:$DI$4218,Kt!$B93,0)</f>
        <v>138.40261316745014</v>
      </c>
      <c r="G93" s="120">
        <f>VLOOKUP(CONCATENATE($F$52,"_Qu_",hi!$C$76),kt_dat_gg!$A$2:$CD$4218,Kt!$B93,0)</f>
        <v>140.45446343718908</v>
      </c>
      <c r="H93" s="187">
        <f>VLOOKUP(CONCATENATE($G$52,"_Qu_",hi!$C$76),kt_dat!$A$2:$DI$4218,Kt!$B93,0)</f>
        <v>137.92781585634745</v>
      </c>
      <c r="I93" s="120">
        <f>VLOOKUP(CONCATENATE($H$52,"_Qu_",hi!$C$76),kt_dat_gg!$A$2:$CD$4218,Kt!$B93,0)</f>
        <v>166.65611268294538</v>
      </c>
      <c r="J93" s="187">
        <f>VLOOKUP(CONCATENATE($I$52,"_Qu_",hi!$C$76),kt_dat!$A$2:$DI$4218,Kt!$B93,0)</f>
        <v>163.78997892979802</v>
      </c>
      <c r="K93" s="120">
        <f>VLOOKUP(CONCATENATE($J$52,"_Qu_",hi!$C$76),kt_dat_gg!$A$2:$CD$4218,Kt!$B93,0)</f>
        <v>153.13051270093868</v>
      </c>
      <c r="L93" s="187">
        <f>VLOOKUP(CONCATENATE($K$52,"_Qu_",hi!$C$76),kt_dat!$A$2:$DI$4218,Kt!$B93,0)</f>
        <v>150.47925657740751</v>
      </c>
      <c r="M93" s="85">
        <f t="shared" si="2"/>
        <v>40</v>
      </c>
      <c r="N93" s="118" t="s">
        <v>4010</v>
      </c>
      <c r="O93" s="115">
        <f>VLOOKUP(CONCATENATE($E$52,"_Ja_",hi!$C$76),kt_dat!$A$2:$BZ$4218,$M93,0)</f>
        <v>268.32290713124536</v>
      </c>
      <c r="P93" s="120"/>
      <c r="Q93" s="120">
        <f>VLOOKUP(CONCATENATE($G$52,"_Ja_",hi!$C$76),kt_dat!$A$2:$BZ$4218,$M93,0)</f>
        <v>295.87239075605947</v>
      </c>
      <c r="R93" s="120"/>
      <c r="S93" s="120">
        <f>VLOOKUP(CONCATENATE($I$52,"_Ja_",hi!$C$76),kt_dat!$A$2:$BZ$4218,$M93,0)</f>
        <v>300.22004159752311</v>
      </c>
      <c r="T93" s="120"/>
      <c r="U93" s="120">
        <f>VLOOKUP(CONCATENATE($K$52,"_Ja_",hi!$C$76),kt_dat!$A$2:$BZ$4218,$M93,0)</f>
        <v>295.40817992387946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1"/>
        <v>41</v>
      </c>
      <c r="C94" s="118" t="s">
        <v>52</v>
      </c>
      <c r="D94" s="120"/>
      <c r="E94" s="115">
        <f>VLOOKUP(CONCATENATE($D$52,"_Qu_",hi!$C$76),kt_dat_gg!$A$2:$CD$4218,Kt!$B94,0)</f>
        <v>142.43205304194035</v>
      </c>
      <c r="F94" s="187">
        <f>VLOOKUP(CONCATENATE($E$52,"_Qu_",hi!$C$76),kt_dat!$A$2:$DI$4218,Kt!$B94,0)</f>
        <v>145.89217391136648</v>
      </c>
      <c r="G94" s="120">
        <f>VLOOKUP(CONCATENATE($F$52,"_Qu_",hi!$C$76),kt_dat_gg!$A$2:$CD$4218,Kt!$B94,0)</f>
        <v>142.07280526429687</v>
      </c>
      <c r="H94" s="187">
        <f>VLOOKUP(CONCATENATE($G$52,"_Qu_",hi!$C$76),kt_dat!$A$2:$DI$4218,Kt!$B94,0)</f>
        <v>145.04857175849014</v>
      </c>
      <c r="I94" s="120">
        <f>VLOOKUP(CONCATENATE($H$52,"_Qu_",hi!$C$76),kt_dat_gg!$A$2:$CD$4218,Kt!$B94,0)</f>
        <v>168.4357181292504</v>
      </c>
      <c r="J94" s="187">
        <f>VLOOKUP(CONCATENATE($I$52,"_Qu_",hi!$C$76),kt_dat!$A$2:$DI$4218,Kt!$B94,0)</f>
        <v>172.84831365236633</v>
      </c>
      <c r="K94" s="120">
        <f>VLOOKUP(CONCATENATE($J$52,"_Qu_",hi!$C$76),kt_dat_gg!$A$2:$CD$4218,Kt!$B94,0)</f>
        <v>154.85657075285113</v>
      </c>
      <c r="L94" s="187">
        <f>VLOOKUP(CONCATENATE($K$52,"_Qu_",hi!$C$76),kt_dat!$A$2:$DI$4218,Kt!$B94,0)</f>
        <v>158.56894148944014</v>
      </c>
      <c r="M94" s="10"/>
      <c r="N94" s="118"/>
      <c r="O94" s="120"/>
      <c r="P94" s="120"/>
      <c r="Q94" s="120"/>
      <c r="R94" s="120"/>
      <c r="S94" s="120"/>
      <c r="T94" s="120"/>
      <c r="U94" s="120"/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1"/>
        <v>42</v>
      </c>
      <c r="C95" s="118" t="s">
        <v>53</v>
      </c>
      <c r="D95" s="120"/>
      <c r="E95" s="115">
        <f>VLOOKUP(CONCATENATE($D$52,"_Qu_",hi!$C$76),kt_dat_gg!$A$2:$CD$4218,Kt!$B95,0)</f>
        <v>143.75646036169942</v>
      </c>
      <c r="F95" s="187">
        <f>VLOOKUP(CONCATENATE($E$52,"_Qu_",hi!$C$76),kt_dat!$A$2:$DI$4218,Kt!$B95,0)</f>
        <v>143.00137204700439</v>
      </c>
      <c r="G95" s="120">
        <f>VLOOKUP(CONCATENATE($F$52,"_Qu_",hi!$C$76),kt_dat_gg!$A$2:$CD$4218,Kt!$B95,0)</f>
        <v>144.2315113326388</v>
      </c>
      <c r="H95" s="187">
        <f>VLOOKUP(CONCATENATE($G$52,"_Qu_",hi!$C$76),kt_dat!$A$2:$DI$4218,Kt!$B95,0)</f>
        <v>143.24202817805303</v>
      </c>
      <c r="I95" s="120">
        <f>VLOOKUP(CONCATENATE($H$52,"_Qu_",hi!$C$76),kt_dat_gg!$A$2:$CD$4218,Kt!$B95,0)</f>
        <v>170.10355412704365</v>
      </c>
      <c r="J95" s="187">
        <f>VLOOKUP(CONCATENATE($I$52,"_Qu_",hi!$C$76),kt_dat!$A$2:$DI$4218,Kt!$B95,0)</f>
        <v>168.66886180558686</v>
      </c>
      <c r="K95" s="120">
        <f>VLOOKUP(CONCATENATE($J$52,"_Qu_",hi!$C$76),kt_dat_gg!$A$2:$CD$4218,Kt!$B95,0)</f>
        <v>156.7062609653789</v>
      </c>
      <c r="L95" s="187">
        <f>VLOOKUP(CONCATENATE($K$52,"_Qu_",hi!$C$76),kt_dat!$A$2:$DI$4218,Kt!$B95,0)</f>
        <v>155.52151419170571</v>
      </c>
      <c r="M95" s="10"/>
      <c r="N95" s="119" t="str">
        <f>N92&amp;" - "&amp;N93</f>
        <v>2019 - 2020</v>
      </c>
      <c r="O95" s="114">
        <f>O93/O92-1</f>
        <v>3.7802442584847995E-2</v>
      </c>
      <c r="P95" s="114"/>
      <c r="Q95" s="114">
        <f>Q93/Q92-1</f>
        <v>4.8007241459890881E-2</v>
      </c>
      <c r="R95" s="114"/>
      <c r="S95" s="114">
        <f>S93/S92-1</f>
        <v>7.6729888927191903E-2</v>
      </c>
      <c r="T95" s="114"/>
      <c r="U95" s="114">
        <f>U93/U92-1</f>
        <v>6.09686674219303E-2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1"/>
        <v>43</v>
      </c>
      <c r="C96" s="118" t="s">
        <v>54</v>
      </c>
      <c r="D96" s="120"/>
      <c r="E96" s="115">
        <f>VLOOKUP(CONCATENATE($D$52,"_Qu_",hi!$C$76),kt_dat_gg!$A$2:$CD$4218,Kt!$B96,0)</f>
        <v>142.64926285527881</v>
      </c>
      <c r="F96" s="187">
        <f>VLOOKUP(CONCATENATE($E$52,"_Qu_",hi!$C$76),kt_dat!$A$2:$DI$4218,Kt!$B96,0)</f>
        <v>142.37583512672748</v>
      </c>
      <c r="G96" s="120">
        <f>VLOOKUP(CONCATENATE($F$52,"_Qu_",hi!$C$76),kt_dat_gg!$A$2:$CD$4218,Kt!$B96,0)</f>
        <v>144.76108971838806</v>
      </c>
      <c r="H96" s="187">
        <f>VLOOKUP(CONCATENATE($G$52,"_Qu_",hi!$C$76),kt_dat!$A$2:$DI$4218,Kt!$B96,0)</f>
        <v>144.40393406137321</v>
      </c>
      <c r="I96" s="120">
        <f>VLOOKUP(CONCATENATE($H$52,"_Qu_",hi!$C$76),kt_dat_gg!$A$2:$CD$4218,Kt!$B96,0)</f>
        <v>169.06040737204791</v>
      </c>
      <c r="J96" s="187">
        <f>VLOOKUP(CONCATENATE($I$52,"_Qu_",hi!$C$76),kt_dat!$A$2:$DI$4218,Kt!$B96,0)</f>
        <v>168.7934869231778</v>
      </c>
      <c r="K96" s="120">
        <f>VLOOKUP(CONCATENATE($J$52,"_Qu_",hi!$C$76),kt_dat_gg!$A$2:$CD$4218,Kt!$B96,0)</f>
        <v>156.33465044651277</v>
      </c>
      <c r="L96" s="187">
        <f>VLOOKUP(CONCATENATE($K$52,"_Qu_",hi!$C$76),kt_dat!$A$2:$DI$4218,Kt!$B96,0)</f>
        <v>156.02832721499084</v>
      </c>
      <c r="M96" s="167"/>
      <c r="N96" s="119" t="str">
        <f>N88&amp;" - "&amp;N93</f>
        <v>2015 - 2020</v>
      </c>
      <c r="O96" s="114">
        <f>O93/O88-1</f>
        <v>0.30772037506993244</v>
      </c>
      <c r="P96" s="114"/>
      <c r="Q96" s="114">
        <f>Q93/Q88-1</f>
        <v>0.20167755479811511</v>
      </c>
      <c r="R96" s="114"/>
      <c r="S96" s="114">
        <f>S93/S88-1</f>
        <v>0.14718121887232738</v>
      </c>
      <c r="T96" s="114"/>
      <c r="U96" s="114">
        <f>U93/U88-1</f>
        <v>0.18246083122027001</v>
      </c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1"/>
        <v>44</v>
      </c>
      <c r="C97" s="118" t="s">
        <v>55</v>
      </c>
      <c r="D97" s="120"/>
      <c r="E97" s="115">
        <f>VLOOKUP(CONCATENATE($D$52,"_Qu_",hi!$C$76),kt_dat_gg!$A$2:$CD$4218,Kt!$B97,0)</f>
        <v>144.33447289791704</v>
      </c>
      <c r="F97" s="187">
        <f>VLOOKUP(CONCATENATE($E$52,"_Qu_",hi!$C$76),kt_dat!$A$2:$DI$4218,Kt!$B97,0)</f>
        <v>142.57058139210454</v>
      </c>
      <c r="G97" s="120">
        <f>VLOOKUP(CONCATENATE($F$52,"_Qu_",hi!$C$76),kt_dat_gg!$A$2:$CD$4218,Kt!$B97,0)</f>
        <v>149.12191390699715</v>
      </c>
      <c r="H97" s="187">
        <f>VLOOKUP(CONCATENATE($G$52,"_Qu_",hi!$C$76),kt_dat!$A$2:$DI$4218,Kt!$B97,0)</f>
        <v>146.63730691573795</v>
      </c>
      <c r="I97" s="120">
        <f>VLOOKUP(CONCATENATE($H$52,"_Qu_",hi!$C$76),kt_dat_gg!$A$2:$CD$4218,Kt!$B97,0)</f>
        <v>172.76136594777759</v>
      </c>
      <c r="J97" s="187">
        <f>VLOOKUP(CONCATENATE($I$52,"_Qu_",hi!$C$76),kt_dat!$A$2:$DI$4218,Kt!$B97,0)</f>
        <v>169.71887338737906</v>
      </c>
      <c r="K97" s="120">
        <f>VLOOKUP(CONCATENATE($J$52,"_Qu_",hi!$C$76),kt_dat_gg!$A$2:$CD$4218,Kt!$B97,0)</f>
        <v>160.14677461313639</v>
      </c>
      <c r="L97" s="187">
        <f>VLOOKUP(CONCATENATE($K$52,"_Qu_",hi!$C$76),kt_dat!$A$2:$DI$4218,Kt!$B97,0)</f>
        <v>157.45410993284179</v>
      </c>
      <c r="M97" s="167"/>
      <c r="N97" s="185" t="str">
        <f>te!A11</f>
        <v>Source: Transaction price indexes Fahrländer Partner.</v>
      </c>
      <c r="O97" s="80"/>
      <c r="P97" s="167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1"/>
        <v>45</v>
      </c>
      <c r="C98" s="118" t="s">
        <v>68</v>
      </c>
      <c r="D98" s="120"/>
      <c r="E98" s="115">
        <f>VLOOKUP(CONCATENATE($D$52,"_Qu_",hi!$C$76),kt_dat_gg!$A$2:$CD$4218,Kt!$B98,0)</f>
        <v>146.93611528500583</v>
      </c>
      <c r="F98" s="187">
        <f>VLOOKUP(CONCATENATE($E$52,"_Qu_",hi!$C$76),kt_dat!$A$2:$DI$4218,Kt!$B98,0)</f>
        <v>148.05700217491909</v>
      </c>
      <c r="G98" s="120">
        <f>VLOOKUP(CONCATENATE($F$52,"_Qu_",hi!$C$76),kt_dat_gg!$A$2:$CD$4218,Kt!$B98,0)</f>
        <v>153.89183099210803</v>
      </c>
      <c r="H98" s="187">
        <f>VLOOKUP(CONCATENATE($G$52,"_Qu_",hi!$C$76),kt_dat!$A$2:$DI$4218,Kt!$B98,0)</f>
        <v>156.32450074388024</v>
      </c>
      <c r="I98" s="120">
        <f>VLOOKUP(CONCATENATE($H$52,"_Qu_",hi!$C$76),kt_dat_gg!$A$2:$CD$4218,Kt!$B98,0)</f>
        <v>178.10944324465922</v>
      </c>
      <c r="J98" s="187">
        <f>VLOOKUP(CONCATENATE($I$52,"_Qu_",hi!$C$76),kt_dat!$A$2:$DI$4218,Kt!$B98,0)</f>
        <v>179.77173753277597</v>
      </c>
      <c r="K98" s="120">
        <f>VLOOKUP(CONCATENATE($J$52,"_Qu_",hi!$C$76),kt_dat_gg!$A$2:$CD$4218,Kt!$B98,0)</f>
        <v>165.01039715057556</v>
      </c>
      <c r="L98" s="187">
        <f>VLOOKUP(CONCATENATE($K$52,"_Qu_",hi!$C$76),kt_dat!$A$2:$DI$4218,Kt!$B98,0)</f>
        <v>166.9578866915765</v>
      </c>
      <c r="M98" s="167"/>
      <c r="N98" s="80"/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1"/>
        <v>46</v>
      </c>
      <c r="C99" s="118" t="s">
        <v>69</v>
      </c>
      <c r="D99" s="120"/>
      <c r="E99" s="115">
        <f>VLOOKUP(CONCATENATE($D$52,"_Qu_",hi!$C$76),kt_dat_gg!$A$2:$CD$4218,Kt!$B99,0)</f>
        <v>153.03798634307401</v>
      </c>
      <c r="F99" s="187">
        <f>VLOOKUP(CONCATENATE($E$52,"_Qu_",hi!$C$76),kt_dat!$A$2:$DI$4218,Kt!$B99,0)</f>
        <v>150.18076228799387</v>
      </c>
      <c r="G99" s="120">
        <f>VLOOKUP(CONCATENATE($F$52,"_Qu_",hi!$C$76),kt_dat_gg!$A$2:$CD$4218,Kt!$B99,0)</f>
        <v>161.60998351126918</v>
      </c>
      <c r="H99" s="187">
        <f>VLOOKUP(CONCATENATE($G$52,"_Qu_",hi!$C$76),kt_dat!$A$2:$DI$4218,Kt!$B99,0)</f>
        <v>158.71368531670586</v>
      </c>
      <c r="I99" s="120">
        <f>VLOOKUP(CONCATENATE($H$52,"_Qu_",hi!$C$76),kt_dat_gg!$A$2:$CD$4218,Kt!$B99,0)</f>
        <v>183.51039754876243</v>
      </c>
      <c r="J99" s="187">
        <f>VLOOKUP(CONCATENATE($I$52,"_Qu_",hi!$C$76),kt_dat!$A$2:$DI$4218,Kt!$B99,0)</f>
        <v>184.83771881382262</v>
      </c>
      <c r="K99" s="120">
        <f>VLOOKUP(CONCATENATE($J$52,"_Qu_",hi!$C$76),kt_dat_gg!$A$2:$CD$4218,Kt!$B99,0)</f>
        <v>171.46898278490883</v>
      </c>
      <c r="L99" s="187">
        <f>VLOOKUP(CONCATENATE($K$52,"_Qu_",hi!$C$76),kt_dat!$A$2:$DI$4218,Kt!$B99,0)</f>
        <v>170.61919482730838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1"/>
        <v>47</v>
      </c>
      <c r="C100" s="118" t="s">
        <v>70</v>
      </c>
      <c r="D100" s="120"/>
      <c r="E100" s="115">
        <f>VLOOKUP(CONCATENATE($D$52,"_Qu_",hi!$C$76),kt_dat_gg!$A$2:$CD$4218,Kt!$B100,0)</f>
        <v>155.17576212771974</v>
      </c>
      <c r="F100" s="187">
        <f>VLOOKUP(CONCATENATE($E$52,"_Qu_",hi!$C$76),kt_dat!$A$2:$DI$4218,Kt!$B100,0)</f>
        <v>160.87619456630904</v>
      </c>
      <c r="G100" s="120">
        <f>VLOOKUP(CONCATENATE($F$52,"_Qu_",hi!$C$76),kt_dat_gg!$A$2:$CD$4218,Kt!$B100,0)</f>
        <v>163.85963380980209</v>
      </c>
      <c r="H100" s="187">
        <f>VLOOKUP(CONCATENATE($G$52,"_Qu_",hi!$C$76),kt_dat!$A$2:$DI$4218,Kt!$B100,0)</f>
        <v>169.79176447322146</v>
      </c>
      <c r="I100" s="120">
        <f>VLOOKUP(CONCATENATE($H$52,"_Qu_",hi!$C$76),kt_dat_gg!$A$2:$CD$4218,Kt!$B100,0)</f>
        <v>183.65787899163377</v>
      </c>
      <c r="J100" s="187">
        <f>VLOOKUP(CONCATENATE($I$52,"_Qu_",hi!$C$76),kt_dat!$A$2:$DI$4218,Kt!$B100,0)</f>
        <v>185.92173629968872</v>
      </c>
      <c r="K100" s="120">
        <f>VLOOKUP(CONCATENATE($J$52,"_Qu_",hi!$C$76),kt_dat_gg!$A$2:$CD$4218,Kt!$B100,0)</f>
        <v>172.69212173373762</v>
      </c>
      <c r="L100" s="187">
        <f>VLOOKUP(CONCATENATE($K$52,"_Qu_",hi!$C$76),kt_dat!$A$2:$DI$4218,Kt!$B100,0)</f>
        <v>176.82986683584164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1"/>
        <v>48</v>
      </c>
      <c r="C101" s="118" t="s">
        <v>71</v>
      </c>
      <c r="D101" s="120"/>
      <c r="E101" s="115">
        <f>VLOOKUP(CONCATENATE($D$52,"_Qu_",hi!$C$76),kt_dat_gg!$A$2:$CD$4218,Kt!$B101,0)</f>
        <v>157.38204496413508</v>
      </c>
      <c r="F101" s="187">
        <f>VLOOKUP(CONCATENATE($E$52,"_Qu_",hi!$C$76),kt_dat!$A$2:$DI$4218,Kt!$B101,0)</f>
        <v>154.47032952885627</v>
      </c>
      <c r="G101" s="120">
        <f>VLOOKUP(CONCATENATE($F$52,"_Qu_",hi!$C$76),kt_dat_gg!$A$2:$CD$4218,Kt!$B101,0)</f>
        <v>165.98917224672218</v>
      </c>
      <c r="H101" s="187">
        <f>VLOOKUP(CONCATENATE($G$52,"_Qu_",hi!$C$76),kt_dat!$A$2:$DI$4218,Kt!$B101,0)</f>
        <v>163.07345163947895</v>
      </c>
      <c r="I101" s="120">
        <f>VLOOKUP(CONCATENATE($H$52,"_Qu_",hi!$C$76),kt_dat_gg!$A$2:$CD$4218,Kt!$B101,0)</f>
        <v>183.04836196262053</v>
      </c>
      <c r="J101" s="187">
        <f>VLOOKUP(CONCATENATE($I$52,"_Qu_",hi!$C$76),kt_dat!$A$2:$DI$4218,Kt!$B101,0)</f>
        <v>180.21418186138999</v>
      </c>
      <c r="K101" s="120">
        <f>VLOOKUP(CONCATENATE($J$52,"_Qu_",hi!$C$76),kt_dat_gg!$A$2:$CD$4218,Kt!$B101,0)</f>
        <v>173.5032357249672</v>
      </c>
      <c r="L101" s="187">
        <f>VLOOKUP(CONCATENATE($K$52,"_Qu_",hi!$C$76),kt_dat!$A$2:$DI$4218,Kt!$B101,0)</f>
        <v>170.62730353806279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1"/>
        <v>49</v>
      </c>
      <c r="C102" s="118" t="s">
        <v>74</v>
      </c>
      <c r="D102" s="120"/>
      <c r="E102" s="115">
        <f>VLOOKUP(CONCATENATE($D$52,"_Qu_",hi!$C$76),kt_dat_gg!$A$2:$CD$4218,Kt!$B102,0)</f>
        <v>156.10490658710907</v>
      </c>
      <c r="F102" s="187">
        <f>VLOOKUP(CONCATENATE($E$52,"_Qu_",hi!$C$76),kt_dat!$A$2:$DI$4218,Kt!$B102,0)</f>
        <v>156.79961079723995</v>
      </c>
      <c r="G102" s="120">
        <f>VLOOKUP(CONCATENATE($F$52,"_Qu_",hi!$C$76),kt_dat_gg!$A$2:$CD$4218,Kt!$B102,0)</f>
        <v>164.84798300932343</v>
      </c>
      <c r="H102" s="187">
        <f>VLOOKUP(CONCATENATE($G$52,"_Qu_",hi!$C$76),kt_dat!$A$2:$DI$4218,Kt!$B102,0)</f>
        <v>165.10230062746615</v>
      </c>
      <c r="I102" s="120">
        <f>VLOOKUP(CONCATENATE($H$52,"_Qu_",hi!$C$76),kt_dat_gg!$A$2:$CD$4218,Kt!$B102,0)</f>
        <v>182.65154719611698</v>
      </c>
      <c r="J102" s="187">
        <f>VLOOKUP(CONCATENATE($I$52,"_Qu_",hi!$C$76),kt_dat!$A$2:$DI$4218,Kt!$B102,0)</f>
        <v>183.00916772678289</v>
      </c>
      <c r="K102" s="120">
        <f>VLOOKUP(CONCATENATE($J$52,"_Qu_",hi!$C$76),kt_dat_gg!$A$2:$CD$4218,Kt!$B102,0)</f>
        <v>172.71047399038596</v>
      </c>
      <c r="L102" s="187">
        <f>VLOOKUP(CONCATENATE($K$52,"_Qu_",hi!$C$76),kt_dat!$A$2:$DI$4218,Kt!$B102,0)</f>
        <v>173.05253680099716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1"/>
        <v>50</v>
      </c>
      <c r="C103" s="118" t="s">
        <v>217</v>
      </c>
      <c r="D103" s="120"/>
      <c r="E103" s="115">
        <f>VLOOKUP(CONCATENATE($D$52,"_Qu_",hi!$C$76),kt_dat_gg!$A$2:$CD$4218,Kt!$B103,0)</f>
        <v>158.02701903486653</v>
      </c>
      <c r="F103" s="187">
        <f>VLOOKUP(CONCATENATE($E$52,"_Qu_",hi!$C$76),kt_dat!$A$2:$DI$4218,Kt!$B103,0)</f>
        <v>157.04477943523102</v>
      </c>
      <c r="G103" s="120">
        <f>VLOOKUP(CONCATENATE($F$52,"_Qu_",hi!$C$76),kt_dat_gg!$A$2:$CD$4218,Kt!$B103,0)</f>
        <v>167.34818706963725</v>
      </c>
      <c r="H103" s="187">
        <f>VLOOKUP(CONCATENATE($G$52,"_Qu_",hi!$C$76),kt_dat!$A$2:$DI$4218,Kt!$B103,0)</f>
        <v>166.36819676102516</v>
      </c>
      <c r="I103" s="120">
        <f>VLOOKUP(CONCATENATE($H$52,"_Qu_",hi!$C$76),kt_dat_gg!$A$2:$CD$4218,Kt!$B103,0)</f>
        <v>186.5989644712931</v>
      </c>
      <c r="J103" s="187">
        <f>VLOOKUP(CONCATENATE($I$52,"_Qu_",hi!$C$76),kt_dat!$A$2:$DI$4218,Kt!$B103,0)</f>
        <v>184.73129200017803</v>
      </c>
      <c r="K103" s="120">
        <f>VLOOKUP(CONCATENATE($J$52,"_Qu_",hi!$C$76),kt_dat_gg!$A$2:$CD$4218,Kt!$B103,0)</f>
        <v>175.86117751004682</v>
      </c>
      <c r="L103" s="187">
        <f>VLOOKUP(CONCATENATE($K$52,"_Qu_",hi!$C$76),kt_dat!$A$2:$DI$4218,Kt!$B103,0)</f>
        <v>174.45158163209794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1"/>
        <v>51</v>
      </c>
      <c r="C104" s="118" t="s">
        <v>487</v>
      </c>
      <c r="D104" s="120"/>
      <c r="E104" s="115">
        <f>VLOOKUP(CONCATENATE($D$52,"_Qu_",hi!$C$76),kt_dat_gg!$A$2:$CD$4218,Kt!$B104,0)</f>
        <v>159.64312517570656</v>
      </c>
      <c r="F104" s="187">
        <f>VLOOKUP(CONCATENATE($E$52,"_Qu_",hi!$C$76),kt_dat!$A$2:$DI$4218,Kt!$B104,0)</f>
        <v>160.23666687212858</v>
      </c>
      <c r="G104" s="120">
        <f>VLOOKUP(CONCATENATE($F$52,"_Qu_",hi!$C$76),kt_dat_gg!$A$2:$CD$4218,Kt!$B104,0)</f>
        <v>169.17509949014232</v>
      </c>
      <c r="H104" s="187">
        <f>VLOOKUP(CONCATENATE($G$52,"_Qu_",hi!$C$76),kt_dat!$A$2:$DI$4218,Kt!$B104,0)</f>
        <v>170.57406382042041</v>
      </c>
      <c r="I104" s="120">
        <f>VLOOKUP(CONCATENATE($H$52,"_Qu_",hi!$C$76),kt_dat_gg!$A$2:$CD$4218,Kt!$B104,0)</f>
        <v>191.97410145860218</v>
      </c>
      <c r="J104" s="187">
        <f>VLOOKUP(CONCATENATE($I$52,"_Qu_",hi!$C$76),kt_dat!$A$2:$DI$4218,Kt!$B104,0)</f>
        <v>192.05643368691838</v>
      </c>
      <c r="K104" s="120">
        <f>VLOOKUP(CONCATENATE($J$52,"_Qu_",hi!$C$76),kt_dat_gg!$A$2:$CD$4218,Kt!$B104,0)</f>
        <v>179.38644789229434</v>
      </c>
      <c r="L104" s="187">
        <f>VLOOKUP(CONCATENATE($K$52,"_Qu_",hi!$C$76),kt_dat!$A$2:$DI$4218,Kt!$B104,0)</f>
        <v>180.07941409704534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1"/>
        <v>52</v>
      </c>
      <c r="C105" s="118" t="s">
        <v>488</v>
      </c>
      <c r="D105" s="120"/>
      <c r="E105" s="115">
        <f>VLOOKUP(CONCATENATE($D$52,"_Qu_",hi!$C$76),kt_dat_gg!$A$2:$CD$4218,Kt!$B105,0)</f>
        <v>162.04427802894926</v>
      </c>
      <c r="F105" s="187">
        <f>VLOOKUP(CONCATENATE($E$52,"_Qu_",hi!$C$76),kt_dat!$A$2:$DI$4218,Kt!$B105,0)</f>
        <v>161.64792921976007</v>
      </c>
      <c r="G105" s="120">
        <f>VLOOKUP(CONCATENATE($F$52,"_Qu_",hi!$C$76),kt_dat_gg!$A$2:$CD$4218,Kt!$B105,0)</f>
        <v>171.18903857267753</v>
      </c>
      <c r="H105" s="187">
        <f>VLOOKUP(CONCATENATE($G$52,"_Qu_",hi!$C$76),kt_dat!$A$2:$DI$4218,Kt!$B105,0)</f>
        <v>170.58303788898138</v>
      </c>
      <c r="I105" s="120">
        <f>VLOOKUP(CONCATENATE($H$52,"_Qu_",hi!$C$76),kt_dat_gg!$A$2:$CD$4218,Kt!$B105,0)</f>
        <v>197.71097029566553</v>
      </c>
      <c r="J105" s="187">
        <f>VLOOKUP(CONCATENATE($I$52,"_Qu_",hi!$C$76),kt_dat!$A$2:$DI$4218,Kt!$B105,0)</f>
        <v>199.13457868871015</v>
      </c>
      <c r="K105" s="120">
        <f>VLOOKUP(CONCATENATE($J$52,"_Qu_",hi!$C$76),kt_dat_gg!$A$2:$CD$4218,Kt!$B105,0)</f>
        <v>183.23455122293595</v>
      </c>
      <c r="L105" s="187">
        <f>VLOOKUP(CONCATENATE($K$52,"_Qu_",hi!$C$76),kt_dat!$A$2:$DI$4218,Kt!$B105,0)</f>
        <v>183.62834794773983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1"/>
        <v>53</v>
      </c>
      <c r="C106" s="118" t="s">
        <v>494</v>
      </c>
      <c r="D106" s="120"/>
      <c r="E106" s="115">
        <f>VLOOKUP(CONCATENATE($D$52,"_Qu_",hi!$C$76),kt_dat_gg!$A$2:$CD$4218,Kt!$B106,0)</f>
        <v>163.99031631085347</v>
      </c>
      <c r="F106" s="187">
        <f>VLOOKUP(CONCATENATE($E$52,"_Qu_",hi!$C$76),kt_dat!$A$2:$DI$4218,Kt!$B106,0)</f>
        <v>164.24823799495911</v>
      </c>
      <c r="G106" s="120">
        <f>VLOOKUP(CONCATENATE($F$52,"_Qu_",hi!$C$76),kt_dat_gg!$A$2:$CD$4218,Kt!$B106,0)</f>
        <v>172.72478584181133</v>
      </c>
      <c r="H106" s="187">
        <f>VLOOKUP(CONCATENATE($G$52,"_Qu_",hi!$C$76),kt_dat!$A$2:$DI$4218,Kt!$B106,0)</f>
        <v>172.41001400863084</v>
      </c>
      <c r="I106" s="120">
        <f>VLOOKUP(CONCATENATE($H$52,"_Qu_",hi!$C$76),kt_dat_gg!$A$2:$CD$4218,Kt!$B106,0)</f>
        <v>201.70436822890278</v>
      </c>
      <c r="J106" s="187">
        <f>VLOOKUP(CONCATENATE($I$52,"_Qu_",hi!$C$76),kt_dat!$A$2:$DI$4218,Kt!$B106,0)</f>
        <v>201.94189851136807</v>
      </c>
      <c r="K106" s="120">
        <f>VLOOKUP(CONCATENATE($J$52,"_Qu_",hi!$C$76),kt_dat_gg!$A$2:$CD$4218,Kt!$B106,0)</f>
        <v>185.99436849630774</v>
      </c>
      <c r="L106" s="187">
        <f>VLOOKUP(CONCATENATE($K$52,"_Qu_",hi!$C$76),kt_dat!$A$2:$DI$4218,Kt!$B106,0)</f>
        <v>185.99589162402265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1"/>
        <v>54</v>
      </c>
      <c r="C107" s="118" t="s">
        <v>511</v>
      </c>
      <c r="D107" s="120"/>
      <c r="E107" s="115">
        <f>VLOOKUP(CONCATENATE($D$52,"_Qu_",hi!$C$76),kt_dat_gg!$A$2:$CD$4218,Kt!$B107,0)</f>
        <v>165.79182615844707</v>
      </c>
      <c r="F107" s="187">
        <f>VLOOKUP(CONCATENATE($E$52,"_Qu_",hi!$C$76),kt_dat!$A$2:$DI$4218,Kt!$B107,0)</f>
        <v>166.07478171784123</v>
      </c>
      <c r="G107" s="120">
        <f>VLOOKUP(CONCATENATE($F$52,"_Qu_",hi!$C$76),kt_dat_gg!$A$2:$CD$4218,Kt!$B107,0)</f>
        <v>175.64035633945545</v>
      </c>
      <c r="H107" s="187">
        <f>VLOOKUP(CONCATENATE($G$52,"_Qu_",hi!$C$76),kt_dat!$A$2:$DI$4218,Kt!$B107,0)</f>
        <v>175.18130562782176</v>
      </c>
      <c r="I107" s="120">
        <f>VLOOKUP(CONCATENATE($H$52,"_Qu_",hi!$C$76),kt_dat_gg!$A$2:$CD$4218,Kt!$B107,0)</f>
        <v>202.57015747668413</v>
      </c>
      <c r="J107" s="187">
        <f>VLOOKUP(CONCATENATE($I$52,"_Qu_",hi!$C$76),kt_dat!$A$2:$DI$4218,Kt!$B107,0)</f>
        <v>204.03662748663015</v>
      </c>
      <c r="K107" s="120">
        <f>VLOOKUP(CONCATENATE($J$52,"_Qu_",hi!$C$76),kt_dat_gg!$A$2:$CD$4218,Kt!$B107,0)</f>
        <v>187.82281045156844</v>
      </c>
      <c r="L107" s="187">
        <f>VLOOKUP(CONCATENATE($K$52,"_Qu_",hi!$C$76),kt_dat!$A$2:$DI$4218,Kt!$B107,0)</f>
        <v>188.35886591716078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1"/>
        <v>55</v>
      </c>
      <c r="C108" s="118" t="s">
        <v>518</v>
      </c>
      <c r="D108" s="120"/>
      <c r="E108" s="115">
        <f>VLOOKUP(CONCATENATE($D$52,"_Qu_",hi!$C$76),kt_dat_gg!$A$2:$CD$4218,Kt!$B108,0)</f>
        <v>168.07568713909242</v>
      </c>
      <c r="F108" s="187">
        <f>VLOOKUP(CONCATENATE($E$52,"_Qu_",hi!$C$76),kt_dat!$A$2:$DI$4218,Kt!$B108,0)</f>
        <v>167.05245876254082</v>
      </c>
      <c r="G108" s="120">
        <f>VLOOKUP(CONCATENATE($F$52,"_Qu_",hi!$C$76),kt_dat_gg!$A$2:$CD$4218,Kt!$B108,0)</f>
        <v>180.09200871048571</v>
      </c>
      <c r="H108" s="187">
        <f>VLOOKUP(CONCATENATE($G$52,"_Qu_",hi!$C$76),kt_dat!$A$2:$DI$4218,Kt!$B108,0)</f>
        <v>179.3297493819137</v>
      </c>
      <c r="I108" s="120">
        <f>VLOOKUP(CONCATENATE($H$52,"_Qu_",hi!$C$76),kt_dat_gg!$A$2:$CD$4218,Kt!$B108,0)</f>
        <v>202.85613547423449</v>
      </c>
      <c r="J108" s="187">
        <f>VLOOKUP(CONCATENATE($I$52,"_Qu_",hi!$C$76),kt_dat!$A$2:$DI$4218,Kt!$B108,0)</f>
        <v>201.7319464320542</v>
      </c>
      <c r="K108" s="120">
        <f>VLOOKUP(CONCATENATE($J$52,"_Qu_",hi!$C$76),kt_dat_gg!$A$2:$CD$4218,Kt!$B108,0)</f>
        <v>190.07339900275306</v>
      </c>
      <c r="L108" s="187">
        <f>VLOOKUP(CONCATENATE($K$52,"_Qu_",hi!$C$76),kt_dat!$A$2:$DI$4218,Kt!$B108,0)</f>
        <v>189.1136738135219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1"/>
        <v>56</v>
      </c>
      <c r="C109" s="118" t="s">
        <v>519</v>
      </c>
      <c r="D109" s="120"/>
      <c r="E109" s="115">
        <f>VLOOKUP(CONCATENATE($D$52,"_Qu_",hi!$C$76),kt_dat_gg!$A$2:$CD$4218,Kt!$B109,0)</f>
        <v>172.81466878366118</v>
      </c>
      <c r="F109" s="187">
        <f>VLOOKUP(CONCATENATE($E$52,"_Qu_",hi!$C$76),kt_dat!$A$2:$DI$4218,Kt!$B109,0)</f>
        <v>171.09982093689521</v>
      </c>
      <c r="G109" s="120">
        <f>VLOOKUP(CONCATENATE($F$52,"_Qu_",hi!$C$76),kt_dat_gg!$A$2:$CD$4218,Kt!$B109,0)</f>
        <v>185.59823633733421</v>
      </c>
      <c r="H109" s="187">
        <f>VLOOKUP(CONCATENATE($G$52,"_Qu_",hi!$C$76),kt_dat!$A$2:$DI$4218,Kt!$B109,0)</f>
        <v>185.76497112172163</v>
      </c>
      <c r="I109" s="120">
        <f>VLOOKUP(CONCATENATE($H$52,"_Qu_",hi!$C$76),kt_dat_gg!$A$2:$CD$4218,Kt!$B109,0)</f>
        <v>204.88876224499469</v>
      </c>
      <c r="J109" s="187">
        <f>VLOOKUP(CONCATENATE($I$52,"_Qu_",hi!$C$76),kt_dat!$A$2:$DI$4218,Kt!$B109,0)</f>
        <v>202.79983250401909</v>
      </c>
      <c r="K109" s="120">
        <f>VLOOKUP(CONCATENATE($J$52,"_Qu_",hi!$C$76),kt_dat_gg!$A$2:$CD$4218,Kt!$B109,0)</f>
        <v>193.83347811074123</v>
      </c>
      <c r="L109" s="187">
        <f>VLOOKUP(CONCATENATE($K$52,"_Qu_",hi!$C$76),kt_dat!$A$2:$DI$4218,Kt!$B109,0)</f>
        <v>192.74765727757654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1"/>
        <v>57</v>
      </c>
      <c r="C110" s="118" t="s">
        <v>520</v>
      </c>
      <c r="D110" s="120"/>
      <c r="E110" s="115">
        <f>VLOOKUP(CONCATENATE($D$52,"_Qu_",hi!$C$76),kt_dat_gg!$A$2:$CD$4218,Kt!$B110,0)</f>
        <v>177.58789914819283</v>
      </c>
      <c r="F110" s="187">
        <f>VLOOKUP(CONCATENATE($E$52,"_Qu_",hi!$C$76),kt_dat!$A$2:$DI$4218,Kt!$B110,0)</f>
        <v>180.29172665154744</v>
      </c>
      <c r="G110" s="120">
        <f>VLOOKUP(CONCATENATE($F$52,"_Qu_",hi!$C$76),kt_dat_gg!$A$2:$CD$4218,Kt!$B110,0)</f>
        <v>190.57033531176012</v>
      </c>
      <c r="H110" s="187">
        <f>VLOOKUP(CONCATENATE($G$52,"_Qu_",hi!$C$76),kt_dat!$A$2:$DI$4218,Kt!$B110,0)</f>
        <v>191.69998850836723</v>
      </c>
      <c r="I110" s="120">
        <f>VLOOKUP(CONCATENATE($H$52,"_Qu_",hi!$C$76),kt_dat_gg!$A$2:$CD$4218,Kt!$B110,0)</f>
        <v>209.1802639068826</v>
      </c>
      <c r="J110" s="187">
        <f>VLOOKUP(CONCATENATE($I$52,"_Qu_",hi!$C$76),kt_dat!$A$2:$DI$4218,Kt!$B110,0)</f>
        <v>210.13450779891079</v>
      </c>
      <c r="K110" s="120">
        <f>VLOOKUP(CONCATENATE($J$52,"_Qu_",hi!$C$76),kt_dat_gg!$A$2:$CD$4218,Kt!$B110,0)</f>
        <v>198.4677577843195</v>
      </c>
      <c r="L110" s="187">
        <f>VLOOKUP(CONCATENATE($K$52,"_Qu_",hi!$C$76),kt_dat!$A$2:$DI$4218,Kt!$B110,0)</f>
        <v>199.63910324112518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1"/>
        <v>58</v>
      </c>
      <c r="C111" s="118" t="s">
        <v>521</v>
      </c>
      <c r="D111" s="120"/>
      <c r="E111" s="115">
        <f>VLOOKUP(CONCATENATE($D$52,"_Qu_",hi!$C$76),kt_dat_gg!$A$2:$CD$4218,Kt!$B111,0)</f>
        <v>181.13693111244677</v>
      </c>
      <c r="F111" s="187">
        <f>VLOOKUP(CONCATENATE($E$52,"_Qu_",hi!$C$76),kt_dat!$A$2:$DI$4218,Kt!$B111,0)</f>
        <v>181.37214985613585</v>
      </c>
      <c r="G111" s="120">
        <f>VLOOKUP(CONCATENATE($F$52,"_Qu_",hi!$C$76),kt_dat_gg!$A$2:$CD$4218,Kt!$B111,0)</f>
        <v>192.9707288386239</v>
      </c>
      <c r="H111" s="187">
        <f>VLOOKUP(CONCATENATE($G$52,"_Qu_",hi!$C$76),kt_dat!$A$2:$DI$4218,Kt!$B111,0)</f>
        <v>194.24604630519153</v>
      </c>
      <c r="I111" s="120">
        <f>VLOOKUP(CONCATENATE($H$52,"_Qu_",hi!$C$76),kt_dat_gg!$A$2:$CD$4218,Kt!$B111,0)</f>
        <v>215.58911766054698</v>
      </c>
      <c r="J111" s="187">
        <f>VLOOKUP(CONCATENATE($I$52,"_Qu_",hi!$C$76),kt_dat!$A$2:$DI$4218,Kt!$B111,0)</f>
        <v>214.60645141771801</v>
      </c>
      <c r="K111" s="120">
        <f>VLOOKUP(CONCATENATE($J$52,"_Qu_",hi!$C$76),kt_dat_gg!$A$2:$CD$4218,Kt!$B111,0)</f>
        <v>202.92282119238689</v>
      </c>
      <c r="L111" s="187">
        <f>VLOOKUP(CONCATENATE($K$52,"_Qu_",hi!$C$76),kt_dat!$A$2:$DI$4218,Kt!$B111,0)</f>
        <v>203.01651283425679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1"/>
        <v>59</v>
      </c>
      <c r="C112" s="118" t="s">
        <v>522</v>
      </c>
      <c r="D112" s="120"/>
      <c r="E112" s="115">
        <f>VLOOKUP(CONCATENATE($D$52,"_Qu_",hi!$C$76),kt_dat_gg!$A$2:$CD$4218,Kt!$B112,0)</f>
        <v>183.03231436344888</v>
      </c>
      <c r="F112" s="187">
        <f>VLOOKUP(CONCATENATE($E$52,"_Qu_",hi!$C$76),kt_dat!$A$2:$DI$4218,Kt!$B112,0)</f>
        <v>181.74691682965704</v>
      </c>
      <c r="G112" s="120">
        <f>VLOOKUP(CONCATENATE($F$52,"_Qu_",hi!$C$76),kt_dat_gg!$A$2:$CD$4218,Kt!$B112,0)</f>
        <v>194.6960527791355</v>
      </c>
      <c r="H112" s="187">
        <f>VLOOKUP(CONCATENATE($G$52,"_Qu_",hi!$C$76),kt_dat!$A$2:$DI$4218,Kt!$B112,0)</f>
        <v>192.96615170231291</v>
      </c>
      <c r="I112" s="120">
        <f>VLOOKUP(CONCATENATE($H$52,"_Qu_",hi!$C$76),kt_dat_gg!$A$2:$CD$4218,Kt!$B112,0)</f>
        <v>217.5797487645099</v>
      </c>
      <c r="J112" s="187">
        <f>VLOOKUP(CONCATENATE($I$52,"_Qu_",hi!$C$76),kt_dat!$A$2:$DI$4218,Kt!$B112,0)</f>
        <v>222.02639376501207</v>
      </c>
      <c r="K112" s="120">
        <f>VLOOKUP(CONCATENATE($J$52,"_Qu_",hi!$C$76),kt_dat_gg!$A$2:$CD$4218,Kt!$B112,0)</f>
        <v>204.80012459005738</v>
      </c>
      <c r="L112" s="187">
        <f>VLOOKUP(CONCATENATE($K$52,"_Qu_",hi!$C$76),kt_dat!$A$2:$DI$4218,Kt!$B112,0)</f>
        <v>206.11284750177873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1"/>
        <v>60</v>
      </c>
      <c r="C113" s="118" t="s">
        <v>523</v>
      </c>
      <c r="D113" s="120"/>
      <c r="E113" s="115">
        <f>VLOOKUP(CONCATENATE($D$52,"_Qu_",hi!$C$76),kt_dat_gg!$A$2:$CD$4218,Kt!$B113,0)</f>
        <v>186.93209184192628</v>
      </c>
      <c r="F113" s="187">
        <f>VLOOKUP(CONCATENATE($E$52,"_Qu_",hi!$C$76),kt_dat!$A$2:$DI$4218,Kt!$B113,0)</f>
        <v>185.97787640455374</v>
      </c>
      <c r="G113" s="120">
        <f>VLOOKUP(CONCATENATE($F$52,"_Qu_",hi!$C$76),kt_dat_gg!$A$2:$CD$4218,Kt!$B113,0)</f>
        <v>198.26389786660422</v>
      </c>
      <c r="H113" s="187">
        <f>VLOOKUP(CONCATENATE($G$52,"_Qu_",hi!$C$76),kt_dat!$A$2:$DI$4218,Kt!$B113,0)</f>
        <v>196.87596032990214</v>
      </c>
      <c r="I113" s="120">
        <f>VLOOKUP(CONCATENATE($H$52,"_Qu_",hi!$C$76),kt_dat_gg!$A$2:$CD$4218,Kt!$B113,0)</f>
        <v>220.45221955482168</v>
      </c>
      <c r="J113" s="187">
        <f>VLOOKUP(CONCATENATE($I$52,"_Qu_",hi!$C$76),kt_dat!$A$2:$DI$4218,Kt!$B113,0)</f>
        <v>216.10640111079965</v>
      </c>
      <c r="K113" s="120">
        <f>VLOOKUP(CONCATENATE($J$52,"_Qu_",hi!$C$76),kt_dat_gg!$A$2:$CD$4218,Kt!$B113,0)</f>
        <v>208.05912426732206</v>
      </c>
      <c r="L113" s="187">
        <f>VLOOKUP(CONCATENATE($K$52,"_Qu_",hi!$C$76),kt_dat!$A$2:$DI$4218,Kt!$B113,0)</f>
        <v>205.27101343413659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1"/>
        <v>61</v>
      </c>
      <c r="C114" s="118" t="s">
        <v>524</v>
      </c>
      <c r="D114" s="120"/>
      <c r="E114" s="115">
        <f>VLOOKUP(CONCATENATE($D$52,"_Qu_",hi!$C$76),kt_dat_gg!$A$2:$CD$4218,Kt!$B114,0)</f>
        <v>189.89536934412249</v>
      </c>
      <c r="F114" s="187">
        <f>VLOOKUP(CONCATENATE($E$52,"_Qu_",hi!$C$76),kt_dat!$A$2:$DI$4218,Kt!$B114,0)</f>
        <v>193.071482291568</v>
      </c>
      <c r="G114" s="120">
        <f>VLOOKUP(CONCATENATE($F$52,"_Qu_",hi!$C$76),kt_dat_gg!$A$2:$CD$4218,Kt!$B114,0)</f>
        <v>201.36683006925901</v>
      </c>
      <c r="H114" s="187">
        <f>VLOOKUP(CONCATENATE($G$52,"_Qu_",hi!$C$76),kt_dat!$A$2:$DI$4218,Kt!$B114,0)</f>
        <v>204.94958156759768</v>
      </c>
      <c r="I114" s="120">
        <f>VLOOKUP(CONCATENATE($H$52,"_Qu_",hi!$C$76),kt_dat_gg!$A$2:$CD$4218,Kt!$B114,0)</f>
        <v>222.52833714378548</v>
      </c>
      <c r="J114" s="187">
        <f>VLOOKUP(CONCATENATE($I$52,"_Qu_",hi!$C$76),kt_dat!$A$2:$DI$4218,Kt!$B114,0)</f>
        <v>223.22386378865335</v>
      </c>
      <c r="K114" s="120">
        <f>VLOOKUP(CONCATENATE($J$52,"_Qu_",hi!$C$76),kt_dat_gg!$A$2:$CD$4218,Kt!$B114,0)</f>
        <v>210.650497529045</v>
      </c>
      <c r="L114" s="187">
        <f>VLOOKUP(CONCATENATE($K$52,"_Qu_",hi!$C$76),kt_dat!$A$2:$DI$4218,Kt!$B114,0)</f>
        <v>212.79351186605081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1"/>
        <v>62</v>
      </c>
      <c r="C115" s="118" t="s">
        <v>579</v>
      </c>
      <c r="D115" s="120"/>
      <c r="E115" s="115">
        <f>VLOOKUP(CONCATENATE($D$52,"_Qu_",hi!$C$76),kt_dat_gg!$A$2:$CD$4218,Kt!$B115,0)</f>
        <v>191.45676582499416</v>
      </c>
      <c r="F115" s="187">
        <f>VLOOKUP(CONCATENATE($E$52,"_Qu_",hi!$C$76),kt_dat!$A$2:$DI$4218,Kt!$B115,0)</f>
        <v>190.63674933624571</v>
      </c>
      <c r="G115" s="120">
        <f>VLOOKUP(CONCATENATE($F$52,"_Qu_",hi!$C$76),kt_dat_gg!$A$2:$CD$4218,Kt!$B115,0)</f>
        <v>204.00374938940345</v>
      </c>
      <c r="H115" s="187">
        <f>VLOOKUP(CONCATENATE($G$52,"_Qu_",hi!$C$76),kt_dat!$A$2:$DI$4218,Kt!$B115,0)</f>
        <v>202.27494831027718</v>
      </c>
      <c r="I115" s="120">
        <f>VLOOKUP(CONCATENATE($H$52,"_Qu_",hi!$C$76),kt_dat_gg!$A$2:$CD$4218,Kt!$B115,0)</f>
        <v>226.64038511186973</v>
      </c>
      <c r="J115" s="187">
        <f>VLOOKUP(CONCATENATE($I$52,"_Qu_",hi!$C$76),kt_dat!$A$2:$DI$4218,Kt!$B115,0)</f>
        <v>228.25474653190341</v>
      </c>
      <c r="K115" s="120">
        <f>VLOOKUP(CONCATENATE($J$52,"_Qu_",hi!$C$76),kt_dat_gg!$A$2:$CD$4218,Kt!$B115,0)</f>
        <v>213.91006106103802</v>
      </c>
      <c r="L115" s="187">
        <f>VLOOKUP(CONCATENATE($K$52,"_Qu_",hi!$C$76),kt_dat!$A$2:$DI$4218,Kt!$B115,0)</f>
        <v>213.88696728694762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1"/>
        <v>63</v>
      </c>
      <c r="C116" s="118" t="s">
        <v>580</v>
      </c>
      <c r="D116" s="120"/>
      <c r="E116" s="115">
        <f>VLOOKUP(CONCATENATE($D$52,"_Qu_",hi!$C$76),kt_dat_gg!$A$2:$CD$4218,Kt!$B116,0)</f>
        <v>189.47933537101403</v>
      </c>
      <c r="F116" s="187">
        <f>VLOOKUP(CONCATENATE($E$52,"_Qu_",hi!$C$76),kt_dat!$A$2:$DI$4218,Kt!$B116,0)</f>
        <v>190.6620658471688</v>
      </c>
      <c r="G116" s="120">
        <f>VLOOKUP(CONCATENATE($F$52,"_Qu_",hi!$C$76),kt_dat_gg!$A$2:$CD$4218,Kt!$B116,0)</f>
        <v>203.88685937950973</v>
      </c>
      <c r="H116" s="187">
        <f>VLOOKUP(CONCATENATE($G$52,"_Qu_",hi!$C$76),kt_dat!$A$2:$DI$4218,Kt!$B116,0)</f>
        <v>204.78671829033561</v>
      </c>
      <c r="I116" s="120">
        <f>VLOOKUP(CONCATENATE($H$52,"_Qu_",hi!$C$76),kt_dat_gg!$A$2:$CD$4218,Kt!$B116,0)</f>
        <v>230.77410506378465</v>
      </c>
      <c r="J116" s="187">
        <f>VLOOKUP(CONCATENATE($I$52,"_Qu_",hi!$C$76),kt_dat!$A$2:$DI$4218,Kt!$B116,0)</f>
        <v>228.4425450150525</v>
      </c>
      <c r="K116" s="120">
        <f>VLOOKUP(CONCATENATE($J$52,"_Qu_",hi!$C$76),kt_dat_gg!$A$2:$CD$4218,Kt!$B116,0)</f>
        <v>215.69627773018587</v>
      </c>
      <c r="L116" s="187">
        <f>VLOOKUP(CONCATENATE($K$52,"_Qu_",hi!$C$76),kt_dat!$A$2:$DI$4218,Kt!$B116,0)</f>
        <v>215.04970403011563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">
      <c r="A117" s="13"/>
      <c r="B117" s="106">
        <f t="shared" si="1"/>
        <v>64</v>
      </c>
      <c r="C117" s="118" t="s">
        <v>3730</v>
      </c>
      <c r="D117" s="120"/>
      <c r="E117" s="115">
        <f>VLOOKUP(CONCATENATE($D$52,"_Qu_",hi!$C$76),kt_dat_gg!$A$2:$CD$4218,Kt!$B117,0)</f>
        <v>188.90196037079318</v>
      </c>
      <c r="F117" s="187">
        <f>VLOOKUP(CONCATENATE($E$52,"_Qu_",hi!$C$76),kt_dat!$A$2:$DI$4218,Kt!$B117,0)</f>
        <v>187.13919092962755</v>
      </c>
      <c r="G117" s="120">
        <f>VLOOKUP(CONCATENATE($F$52,"_Qu_",hi!$C$76),kt_dat_gg!$A$2:$CD$4218,Kt!$B117,0)</f>
        <v>204.99264000439985</v>
      </c>
      <c r="H117" s="187">
        <f>VLOOKUP(CONCATENATE($G$52,"_Qu_",hi!$C$76),kt_dat!$A$2:$DI$4218,Kt!$B117,0)</f>
        <v>204.59891153791645</v>
      </c>
      <c r="I117" s="120">
        <f>VLOOKUP(CONCATENATE($H$52,"_Qu_",hi!$C$76),kt_dat_gg!$A$2:$CD$4218,Kt!$B117,0)</f>
        <v>229.82530574540479</v>
      </c>
      <c r="J117" s="187">
        <f>VLOOKUP(CONCATENATE($I$52,"_Qu_",hi!$C$76),kt_dat!$A$2:$DI$4218,Kt!$B117,0)</f>
        <v>235.62502364439797</v>
      </c>
      <c r="K117" s="120">
        <f>VLOOKUP(CONCATENATE($J$52,"_Qu_",hi!$C$76),kt_dat_gg!$A$2:$CD$4218,Kt!$B117,0)</f>
        <v>215.65474636019655</v>
      </c>
      <c r="L117" s="187">
        <f>VLOOKUP(CONCATENATE($K$52,"_Qu_",hi!$C$76),kt_dat!$A$2:$DI$4218,Kt!$B117,0)</f>
        <v>218.15216187349438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">
      <c r="A118" s="13"/>
      <c r="B118" s="106">
        <f t="shared" si="1"/>
        <v>65</v>
      </c>
      <c r="C118" s="118" t="s">
        <v>3731</v>
      </c>
      <c r="D118" s="120"/>
      <c r="E118" s="115">
        <f>VLOOKUP(CONCATENATE($D$52,"_Qu_",hi!$C$76),kt_dat_gg!$A$2:$CD$4218,Kt!$B118,0)</f>
        <v>187.16637247552652</v>
      </c>
      <c r="F118" s="187">
        <f>VLOOKUP(CONCATENATE($E$52,"_Qu_",hi!$C$76),kt_dat!$A$2:$DI$4218,Kt!$B118,0)</f>
        <v>188.90462433558321</v>
      </c>
      <c r="G118" s="120">
        <f>VLOOKUP(CONCATENATE($F$52,"_Qu_",hi!$C$76),kt_dat_gg!$A$2:$CD$4218,Kt!$B118,0)</f>
        <v>206.11464169034403</v>
      </c>
      <c r="H118" s="187">
        <f>VLOOKUP(CONCATENATE($G$52,"_Qu_",hi!$C$76),kt_dat!$A$2:$DI$4218,Kt!$B118,0)</f>
        <v>205.59229018494744</v>
      </c>
      <c r="I118" s="120">
        <f>VLOOKUP(CONCATENATE($H$52,"_Qu_",hi!$C$76),kt_dat_gg!$A$2:$CD$4218,Kt!$B118,0)</f>
        <v>226.50931744191902</v>
      </c>
      <c r="J118" s="187">
        <f>VLOOKUP(CONCATENATE($I$52,"_Qu_",hi!$C$76),kt_dat!$A$2:$DI$4218,Kt!$B118,0)</f>
        <v>225.40834857676396</v>
      </c>
      <c r="K118" s="120">
        <f>VLOOKUP(CONCATENATE($J$52,"_Qu_",hi!$C$76),kt_dat_gg!$A$2:$CD$4218,Kt!$B118,0)</f>
        <v>214.36700620770822</v>
      </c>
      <c r="L118" s="187">
        <f>VLOOKUP(CONCATENATE($K$52,"_Qu_",hi!$C$76),kt_dat!$A$2:$DI$4218,Kt!$B118,0)</f>
        <v>213.76237317697959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">
      <c r="A119" s="13"/>
      <c r="B119" s="106">
        <f t="shared" si="1"/>
        <v>66</v>
      </c>
      <c r="C119" s="118" t="s">
        <v>3732</v>
      </c>
      <c r="D119" s="120"/>
      <c r="E119" s="115">
        <f>VLOOKUP(CONCATENATE($D$52,"_Qu_",hi!$C$76),kt_dat_gg!$A$2:$CD$4218,Kt!$B119,0)</f>
        <v>187.33736040769313</v>
      </c>
      <c r="F119" s="187">
        <f>VLOOKUP(CONCATENATE($E$52,"_Qu_",hi!$C$76),kt_dat!$A$2:$DI$4218,Kt!$B119,0)</f>
        <v>185.45530216136882</v>
      </c>
      <c r="G119" s="120">
        <f>VLOOKUP(CONCATENATE($F$52,"_Qu_",hi!$C$76),kt_dat_gg!$A$2:$CD$4218,Kt!$B119,0)</f>
        <v>206.93140892447843</v>
      </c>
      <c r="H119" s="187">
        <f>VLOOKUP(CONCATENATE($G$52,"_Qu_",hi!$C$76),kt_dat!$A$2:$DI$4218,Kt!$B119,0)</f>
        <v>208.15272334816822</v>
      </c>
      <c r="I119" s="120">
        <f>VLOOKUP(CONCATENATE($H$52,"_Qu_",hi!$C$76),kt_dat_gg!$A$2:$CD$4218,Kt!$B119,0)</f>
        <v>219.66863786580325</v>
      </c>
      <c r="J119" s="187">
        <f>VLOOKUP(CONCATENATE($I$52,"_Qu_",hi!$C$76),kt_dat!$A$2:$DI$4218,Kt!$B119,0)</f>
        <v>218.49458010459512</v>
      </c>
      <c r="K119" s="120">
        <f>VLOOKUP(CONCATENATE($J$52,"_Qu_",hi!$C$76),kt_dat_gg!$A$2:$CD$4218,Kt!$B119,0)</f>
        <v>211.40327947587116</v>
      </c>
      <c r="L119" s="187">
        <f>VLOOKUP(CONCATENATE($K$52,"_Qu_",hi!$C$76),kt_dat!$A$2:$DI$4218,Kt!$B119,0)</f>
        <v>211.18648357265064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">
      <c r="A120" s="13"/>
      <c r="B120" s="106">
        <f t="shared" si="1"/>
        <v>67</v>
      </c>
      <c r="C120" s="118" t="s">
        <v>3734</v>
      </c>
      <c r="D120" s="120"/>
      <c r="E120" s="115">
        <f>VLOOKUP(CONCATENATE($D$52,"_Qu_",hi!$C$76),kt_dat_gg!$A$2:$CD$4218,Kt!$B120,0)</f>
        <v>186.91902861751115</v>
      </c>
      <c r="F120" s="187">
        <f>VLOOKUP(CONCATENATE($E$52,"_Qu_",hi!$C$76),kt_dat!$A$2:$DI$4218,Kt!$B120,0)</f>
        <v>187.65215472612732</v>
      </c>
      <c r="G120" s="120">
        <f>VLOOKUP(CONCATENATE($F$52,"_Qu_",hi!$C$76),kt_dat_gg!$A$2:$CD$4218,Kt!$B120,0)</f>
        <v>207.01817424347925</v>
      </c>
      <c r="H120" s="187">
        <f>VLOOKUP(CONCATENATE($G$52,"_Qu_",hi!$C$76),kt_dat!$A$2:$DI$4218,Kt!$B120,0)</f>
        <v>207.04921324031966</v>
      </c>
      <c r="I120" s="120">
        <f>VLOOKUP(CONCATENATE($H$52,"_Qu_",hi!$C$76),kt_dat_gg!$A$2:$CD$4218,Kt!$B120,0)</f>
        <v>217.00029125490235</v>
      </c>
      <c r="J120" s="187">
        <f>VLOOKUP(CONCATENATE($I$52,"_Qu_",hi!$C$76),kt_dat!$A$2:$DI$4218,Kt!$B120,0)</f>
        <v>215.1029849160507</v>
      </c>
      <c r="K120" s="120">
        <f>VLOOKUP(CONCATENATE($J$52,"_Qu_",hi!$C$76),kt_dat_gg!$A$2:$CD$4218,Kt!$B120,0)</f>
        <v>210.10581627173269</v>
      </c>
      <c r="L120" s="187">
        <f>VLOOKUP(CONCATENATE($K$52,"_Qu_",hi!$C$76),kt_dat!$A$2:$DI$4218,Kt!$B120,0)</f>
        <v>209.26098167798321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">
      <c r="A121" s="13"/>
      <c r="B121" s="106">
        <f t="shared" si="1"/>
        <v>68</v>
      </c>
      <c r="C121" s="118" t="s">
        <v>3735</v>
      </c>
      <c r="D121" s="120"/>
      <c r="E121" s="115">
        <f>VLOOKUP(CONCATENATE($D$52,"_Qu_",hi!$C$76),kt_dat_gg!$A$2:$CD$4218,Kt!$B121,0)</f>
        <v>191.36304584147027</v>
      </c>
      <c r="F121" s="187">
        <f>VLOOKUP(CONCATENATE($E$52,"_Qu_",hi!$C$76),kt_dat!$A$2:$DI$4218,Kt!$B121,0)</f>
        <v>187.64962896503727</v>
      </c>
      <c r="G121" s="120">
        <f>VLOOKUP(CONCATENATE($F$52,"_Qu_",hi!$C$76),kt_dat_gg!$A$2:$CD$4218,Kt!$B121,0)</f>
        <v>208.51899437282154</v>
      </c>
      <c r="H121" s="187">
        <f>VLOOKUP(CONCATENATE($G$52,"_Qu_",hi!$C$76),kt_dat!$A$2:$DI$4218,Kt!$B121,0)</f>
        <v>205.85258614194979</v>
      </c>
      <c r="I121" s="120">
        <f>VLOOKUP(CONCATENATE($H$52,"_Qu_",hi!$C$76),kt_dat_gg!$A$2:$CD$4218,Kt!$B121,0)</f>
        <v>218.94139890138158</v>
      </c>
      <c r="J121" s="187">
        <f>VLOOKUP(CONCATENATE($I$52,"_Qu_",hi!$C$76),kt_dat!$A$2:$DI$4218,Kt!$B121,0)</f>
        <v>217.40330874406126</v>
      </c>
      <c r="K121" s="120">
        <f>VLOOKUP(CONCATENATE($J$52,"_Qu_",hi!$C$76),kt_dat_gg!$A$2:$CD$4218,Kt!$B121,0)</f>
        <v>212.07997799742142</v>
      </c>
      <c r="L121" s="187">
        <f>VLOOKUP(CONCATENATE($K$52,"_Qu_",hi!$C$76),kt_dat!$A$2:$DI$4218,Kt!$B121,0)</f>
        <v>209.86998356456428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">
      <c r="A122" s="13"/>
      <c r="B122" s="106">
        <f t="shared" si="1"/>
        <v>69</v>
      </c>
      <c r="C122" s="118" t="s">
        <v>3802</v>
      </c>
      <c r="D122" s="120"/>
      <c r="E122" s="115">
        <f>VLOOKUP(CONCATENATE($D$52,"_Qu_",hi!$C$76),kt_dat_gg!$A$2:$CD$4218,Kt!$B122,0)</f>
        <v>195.81287338117735</v>
      </c>
      <c r="F122" s="187">
        <f>VLOOKUP(CONCATENATE($E$52,"_Qu_",hi!$C$76),kt_dat!$A$2:$DI$4218,Kt!$B122,0)</f>
        <v>198.78735383324627</v>
      </c>
      <c r="G122" s="120">
        <f>VLOOKUP(CONCATENATE($F$52,"_Qu_",hi!$C$76),kt_dat_gg!$A$2:$CD$4218,Kt!$B122,0)</f>
        <v>207.87187642118218</v>
      </c>
      <c r="H122" s="187">
        <f>VLOOKUP(CONCATENATE($G$52,"_Qu_",hi!$C$76),kt_dat!$A$2:$DI$4218,Kt!$B122,0)</f>
        <v>212.65518373619506</v>
      </c>
      <c r="I122" s="120">
        <f>VLOOKUP(CONCATENATE($H$52,"_Qu_",hi!$C$76),kt_dat_gg!$A$2:$CD$4218,Kt!$B122,0)</f>
        <v>219.35268354544692</v>
      </c>
      <c r="J122" s="187">
        <f>VLOOKUP(CONCATENATE($I$52,"_Qu_",hi!$C$76),kt_dat!$A$2:$DI$4218,Kt!$B122,0)</f>
        <v>224.31790304403273</v>
      </c>
      <c r="K122" s="120">
        <f>VLOOKUP(CONCATENATE($J$52,"_Qu_",hi!$C$76),kt_dat_gg!$A$2:$CD$4218,Kt!$B122,0)</f>
        <v>212.39642219899841</v>
      </c>
      <c r="L122" s="187">
        <f>VLOOKUP(CONCATENATE($K$52,"_Qu_",hi!$C$76),kt_dat!$A$2:$DI$4218,Kt!$B122,0)</f>
        <v>217.10896874971669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">
      <c r="A123" s="13"/>
      <c r="B123" s="106">
        <f t="shared" si="1"/>
        <v>70</v>
      </c>
      <c r="C123" s="118" t="s">
        <v>3819</v>
      </c>
      <c r="D123" s="120"/>
      <c r="E123" s="115">
        <f>VLOOKUP(CONCATENATE($D$52,"_Qu_",hi!$C$76),kt_dat_gg!$A$2:$CD$4218,Kt!$B123,0)</f>
        <v>202.85699767375226</v>
      </c>
      <c r="F123" s="187">
        <f>VLOOKUP(CONCATENATE($E$52,"_Qu_",hi!$C$76),kt_dat!$A$2:$DI$4218,Kt!$B123,0)</f>
        <v>201.00163734524847</v>
      </c>
      <c r="G123" s="120">
        <f>VLOOKUP(CONCATENATE($F$52,"_Qu_",hi!$C$76),kt_dat_gg!$A$2:$CD$4218,Kt!$B123,0)</f>
        <v>208.22524795645867</v>
      </c>
      <c r="H123" s="187">
        <f>VLOOKUP(CONCATENATE($G$52,"_Qu_",hi!$C$76),kt_dat!$A$2:$DI$4218,Kt!$B123,0)</f>
        <v>205.10785938540175</v>
      </c>
      <c r="I123" s="120">
        <f>VLOOKUP(CONCATENATE($H$52,"_Qu_",hi!$C$76),kt_dat_gg!$A$2:$CD$4218,Kt!$B123,0)</f>
        <v>220.72381624517712</v>
      </c>
      <c r="J123" s="187">
        <f>VLOOKUP(CONCATENATE($I$52,"_Qu_",hi!$C$76),kt_dat!$A$2:$DI$4218,Kt!$B123,0)</f>
        <v>216.33683884824683</v>
      </c>
      <c r="K123" s="120">
        <f>VLOOKUP(CONCATENATE($J$52,"_Qu_",hi!$C$76),kt_dat_gg!$A$2:$CD$4218,Kt!$B123,0)</f>
        <v>213.83398075659147</v>
      </c>
      <c r="L123" s="187">
        <f>VLOOKUP(CONCATENATE($K$52,"_Qu_",hi!$C$76),kt_dat!$A$2:$DI$4218,Kt!$B123,0)</f>
        <v>210.21031428271431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">
      <c r="A124" s="13"/>
      <c r="B124" s="106">
        <f t="shared" si="1"/>
        <v>71</v>
      </c>
      <c r="C124" s="118" t="s">
        <v>3820</v>
      </c>
      <c r="D124" s="120"/>
      <c r="E124" s="115">
        <f>VLOOKUP(CONCATENATE($D$52,"_Qu_",hi!$C$76),kt_dat_gg!$A$2:$CD$4218,Kt!$B124,0)</f>
        <v>205.82000121126839</v>
      </c>
      <c r="F124" s="187">
        <f>VLOOKUP(CONCATENATE($E$52,"_Qu_",hi!$C$76),kt_dat!$A$2:$DI$4218,Kt!$B124,0)</f>
        <v>208.78200184276201</v>
      </c>
      <c r="G124" s="120">
        <f>VLOOKUP(CONCATENATE($F$52,"_Qu_",hi!$C$76),kt_dat_gg!$A$2:$CD$4218,Kt!$B124,0)</f>
        <v>205.90894750778077</v>
      </c>
      <c r="H124" s="187">
        <f>VLOOKUP(CONCATENATE($G$52,"_Qu_",hi!$C$76),kt_dat!$A$2:$DI$4218,Kt!$B124,0)</f>
        <v>206.91270074777921</v>
      </c>
      <c r="I124" s="120">
        <f>VLOOKUP(CONCATENATE($H$52,"_Qu_",hi!$C$76),kt_dat_gg!$A$2:$CD$4218,Kt!$B124,0)</f>
        <v>218.46389849119524</v>
      </c>
      <c r="J124" s="187">
        <f>VLOOKUP(CONCATENATE($I$52,"_Qu_",hi!$C$76),kt_dat!$A$2:$DI$4218,Kt!$B124,0)</f>
        <v>221.51670684325177</v>
      </c>
      <c r="K124" s="120">
        <f>VLOOKUP(CONCATENATE($J$52,"_Qu_",hi!$C$76),kt_dat_gg!$A$2:$CD$4218,Kt!$B124,0)</f>
        <v>212.01001453874849</v>
      </c>
      <c r="L124" s="187">
        <f>VLOOKUP(CONCATENATE($K$52,"_Qu_",hi!$C$76),kt_dat!$A$2:$DI$4218,Kt!$B124,0)</f>
        <v>214.18265923734344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">
      <c r="A125" s="13"/>
      <c r="B125" s="106">
        <f t="shared" si="1"/>
        <v>72</v>
      </c>
      <c r="C125" s="118" t="s">
        <v>3821</v>
      </c>
      <c r="D125" s="120"/>
      <c r="E125" s="115">
        <f>VLOOKUP(CONCATENATE($D$52,"_Qu_",hi!$C$76),kt_dat_gg!$A$2:$CD$4218,Kt!$B125,0)</f>
        <v>207.03402992644519</v>
      </c>
      <c r="F125" s="187">
        <f>VLOOKUP(CONCATENATE($E$52,"_Qu_",hi!$C$76),kt_dat!$A$2:$DI$4218,Kt!$B125,0)</f>
        <v>207.67636444579463</v>
      </c>
      <c r="G125" s="120">
        <f>VLOOKUP(CONCATENATE($F$52,"_Qu_",hi!$C$76),kt_dat_gg!$A$2:$CD$4218,Kt!$B125,0)</f>
        <v>204.12627536769924</v>
      </c>
      <c r="H125" s="187">
        <f>VLOOKUP(CONCATENATE($G$52,"_Qu_",hi!$C$76),kt_dat!$A$2:$DI$4218,Kt!$B125,0)</f>
        <v>205.70628239016125</v>
      </c>
      <c r="I125" s="120">
        <f>VLOOKUP(CONCATENATE($H$52,"_Qu_",hi!$C$76),kt_dat_gg!$A$2:$CD$4218,Kt!$B125,0)</f>
        <v>219.25979740315242</v>
      </c>
      <c r="J125" s="187">
        <f>VLOOKUP(CONCATENATE($I$52,"_Qu_",hi!$C$76),kt_dat!$A$2:$DI$4218,Kt!$B125,0)</f>
        <v>217.53814978208715</v>
      </c>
      <c r="K125" s="120">
        <f>VLOOKUP(CONCATENATE($J$52,"_Qu_",hi!$C$76),kt_dat_gg!$A$2:$CD$4218,Kt!$B125,0)</f>
        <v>211.74549649753067</v>
      </c>
      <c r="L125" s="187">
        <f>VLOOKUP(CONCATENATE($K$52,"_Qu_",hi!$C$76),kt_dat!$A$2:$DI$4218,Kt!$B125,0)</f>
        <v>211.63707009618773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">
      <c r="A126" s="13"/>
      <c r="B126" s="106">
        <f t="shared" ref="B126:B144" si="3">+B125+1</f>
        <v>73</v>
      </c>
      <c r="C126" s="118" t="s">
        <v>3824</v>
      </c>
      <c r="D126" s="120"/>
      <c r="E126" s="115">
        <f>VLOOKUP(CONCATENATE($D$52,"_Qu_",hi!$C$76),kt_dat_gg!$A$2:$CD$4218,Kt!$B126,0)</f>
        <v>206.42012529688631</v>
      </c>
      <c r="F126" s="187">
        <f>VLOOKUP(CONCATENATE($E$52,"_Qu_",hi!$C$76),kt_dat!$A$2:$DI$4218,Kt!$B126,0)</f>
        <v>204.64372349077883</v>
      </c>
      <c r="G126" s="120">
        <f>VLOOKUP(CONCATENATE($F$52,"_Qu_",hi!$C$76),kt_dat_gg!$A$2:$CD$4218,Kt!$B126,0)</f>
        <v>202.47421871272419</v>
      </c>
      <c r="H126" s="187">
        <f>VLOOKUP(CONCATENATE($G$52,"_Qu_",hi!$C$76),kt_dat!$A$2:$DI$4218,Kt!$B126,0)</f>
        <v>199.75984296515722</v>
      </c>
      <c r="I126" s="120">
        <f>VLOOKUP(CONCATENATE($H$52,"_Qu_",hi!$C$76),kt_dat_gg!$A$2:$CD$4218,Kt!$B126,0)</f>
        <v>218.3129872622969</v>
      </c>
      <c r="J126" s="187">
        <f>VLOOKUP(CONCATENATE($I$52,"_Qu_",hi!$C$76),kt_dat!$A$2:$DI$4218,Kt!$B126,0)</f>
        <v>218.72453558411826</v>
      </c>
      <c r="K126" s="120">
        <f>VLOOKUP(CONCATENATE($J$52,"_Qu_",hi!$C$76),kt_dat_gg!$A$2:$CD$4218,Kt!$B126,0)</f>
        <v>210.52813760143133</v>
      </c>
      <c r="L126" s="187">
        <f>VLOOKUP(CONCATENATE($K$52,"_Qu_",hi!$C$76),kt_dat!$A$2:$DI$4218,Kt!$B126,0)</f>
        <v>209.41676015906086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">
      <c r="A127" s="13"/>
      <c r="B127" s="106">
        <f t="shared" si="3"/>
        <v>74</v>
      </c>
      <c r="C127" s="118" t="s">
        <v>3825</v>
      </c>
      <c r="D127" s="120"/>
      <c r="E127" s="115">
        <f>VLOOKUP(CONCATENATE($D$52,"_Qu_",hi!$C$76),kt_dat_gg!$A$2:$CD$4218,Kt!$B127,0)</f>
        <v>207.03256704948868</v>
      </c>
      <c r="F127" s="187">
        <f>VLOOKUP(CONCATENATE($E$52,"_Qu_",hi!$C$76),kt_dat!$A$2:$DI$4218,Kt!$B127,0)</f>
        <v>206.94028795408542</v>
      </c>
      <c r="G127" s="120">
        <f>VLOOKUP(CONCATENATE($F$52,"_Qu_",hi!$C$76),kt_dat_gg!$A$2:$CD$4218,Kt!$B127,0)</f>
        <v>203.23769857180275</v>
      </c>
      <c r="H127" s="187">
        <f>VLOOKUP(CONCATENATE($G$52,"_Qu_",hi!$C$76),kt_dat!$A$2:$DI$4218,Kt!$B127,0)</f>
        <v>201.95653078285406</v>
      </c>
      <c r="I127" s="120">
        <f>VLOOKUP(CONCATENATE($H$52,"_Qu_",hi!$C$76),kt_dat_gg!$A$2:$CD$4218,Kt!$B127,0)</f>
        <v>218.22948910314074</v>
      </c>
      <c r="J127" s="187">
        <f>VLOOKUP(CONCATENATE($I$52,"_Qu_",hi!$C$76),kt_dat!$A$2:$DI$4218,Kt!$B127,0)</f>
        <v>218.67627642068524</v>
      </c>
      <c r="K127" s="120">
        <f>VLOOKUP(CONCATENATE($J$52,"_Qu_",hi!$C$76),kt_dat_gg!$A$2:$CD$4218,Kt!$B127,0)</f>
        <v>210.86675522844982</v>
      </c>
      <c r="L127" s="187">
        <f>VLOOKUP(CONCATENATE($K$52,"_Qu_",hi!$C$76),kt_dat!$A$2:$DI$4218,Kt!$B127,0)</f>
        <v>210.53058254904533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">
      <c r="A128" s="13"/>
      <c r="B128" s="106">
        <f t="shared" si="3"/>
        <v>75</v>
      </c>
      <c r="C128" s="118" t="s">
        <v>3826</v>
      </c>
      <c r="D128" s="120"/>
      <c r="E128" s="115">
        <f>VLOOKUP(CONCATENATE($D$52,"_Qu_",hi!$C$76),kt_dat_gg!$A$2:$CD$4218,Kt!$B128,0)</f>
        <v>211.61551816692187</v>
      </c>
      <c r="F128" s="187">
        <f>VLOOKUP(CONCATENATE($E$52,"_Qu_",hi!$C$76),kt_dat!$A$2:$DI$4218,Kt!$B128,0)</f>
        <v>209.51368970360176</v>
      </c>
      <c r="G128" s="120">
        <f>VLOOKUP(CONCATENATE($F$52,"_Qu_",hi!$C$76),kt_dat_gg!$A$2:$CD$4218,Kt!$B128,0)</f>
        <v>209.14338979986039</v>
      </c>
      <c r="H128" s="187">
        <f>VLOOKUP(CONCATENATE($G$52,"_Qu_",hi!$C$76),kt_dat!$A$2:$DI$4218,Kt!$B128,0)</f>
        <v>207.99672196739695</v>
      </c>
      <c r="I128" s="120">
        <f>VLOOKUP(CONCATENATE($H$52,"_Qu_",hi!$C$76),kt_dat_gg!$A$2:$CD$4218,Kt!$B128,0)</f>
        <v>217.58991604064167</v>
      </c>
      <c r="J128" s="187">
        <f>VLOOKUP(CONCATENATE($I$52,"_Qu_",hi!$C$76),kt_dat!$A$2:$DI$4218,Kt!$B128,0)</f>
        <v>217.28765530461871</v>
      </c>
      <c r="K128" s="120">
        <f>VLOOKUP(CONCATENATE($J$52,"_Qu_",hi!$C$76),kt_dat_gg!$A$2:$CD$4218,Kt!$B128,0)</f>
        <v>213.47311879740701</v>
      </c>
      <c r="L128" s="187">
        <f>VLOOKUP(CONCATENATE($K$52,"_Qu_",hi!$C$76),kt_dat!$A$2:$DI$4218,Kt!$B128,0)</f>
        <v>212.65292297724326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4" ht="15" customHeight="1" x14ac:dyDescent="0.2">
      <c r="A129" s="13"/>
      <c r="B129" s="106">
        <f t="shared" si="3"/>
        <v>76</v>
      </c>
      <c r="C129" s="118" t="s">
        <v>3923</v>
      </c>
      <c r="D129" s="120"/>
      <c r="E129" s="115">
        <f>VLOOKUP(CONCATENATE($D$52,"_Qu_",hi!$C$76),kt_dat_gg!$A$2:$CD$4218,Kt!$B129,0)</f>
        <v>216.7422240526067</v>
      </c>
      <c r="F129" s="187">
        <f>VLOOKUP(CONCATENATE($E$52,"_Qu_",hi!$C$76),kt_dat!$A$2:$DI$4218,Kt!$B129,0)</f>
        <v>218.39257684307839</v>
      </c>
      <c r="G129" s="120">
        <f>VLOOKUP(CONCATENATE($F$52,"_Qu_",hi!$C$76),kt_dat_gg!$A$2:$CD$4218,Kt!$B129,0)</f>
        <v>216.55489581774225</v>
      </c>
      <c r="H129" s="187">
        <f>VLOOKUP(CONCATENATE($G$52,"_Qu_",hi!$C$76),kt_dat!$A$2:$DI$4218,Kt!$B129,0)</f>
        <v>217.47691664933012</v>
      </c>
      <c r="I129" s="120">
        <f>VLOOKUP(CONCATENATE($H$52,"_Qu_",hi!$C$76),kt_dat_gg!$A$2:$CD$4218,Kt!$B129,0)</f>
        <v>216.22040447592806</v>
      </c>
      <c r="J129" s="187">
        <f>VLOOKUP(CONCATENATE($I$52,"_Qu_",hi!$C$76),kt_dat!$A$2:$DI$4218,Kt!$B129,0)</f>
        <v>216.80581639662097</v>
      </c>
      <c r="K129" s="120">
        <f>VLOOKUP(CONCATENATE($J$52,"_Qu_",hi!$C$76),kt_dat_gg!$A$2:$CD$4218,Kt!$B129,0)</f>
        <v>216.41334665842473</v>
      </c>
      <c r="L129" s="187">
        <f>VLOOKUP(CONCATENATE($K$52,"_Qu_",hi!$C$76),kt_dat!$A$2:$DI$4218,Kt!$B129,0)</f>
        <v>217.23585086593241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4" ht="15" customHeight="1" x14ac:dyDescent="0.2">
      <c r="A130" s="13"/>
      <c r="B130" s="106">
        <f t="shared" si="3"/>
        <v>77</v>
      </c>
      <c r="C130" s="118" t="s">
        <v>3925</v>
      </c>
      <c r="D130" s="120"/>
      <c r="E130" s="115">
        <f>VLOOKUP(CONCATENATE($D$52,"_Qu_",hi!$C$76),kt_dat_gg!$A$2:$CD$4218,Kt!$B130,0)</f>
        <v>222.92350507745854</v>
      </c>
      <c r="F130" s="187">
        <f>VLOOKUP(CONCATENATE($E$52,"_Qu_",hi!$C$76),kt_dat!$A$2:$DI$4218,Kt!$B130,0)</f>
        <v>222.3204056111399</v>
      </c>
      <c r="G130" s="120">
        <f>VLOOKUP(CONCATENATE($F$52,"_Qu_",hi!$C$76),kt_dat_gg!$A$2:$CD$4218,Kt!$B130,0)</f>
        <v>223.67375499746447</v>
      </c>
      <c r="H130" s="187">
        <f>VLOOKUP(CONCATENATE($G$52,"_Qu_",hi!$C$76),kt_dat!$A$2:$DI$4218,Kt!$B130,0)</f>
        <v>224.1910488364997</v>
      </c>
      <c r="I130" s="120">
        <f>VLOOKUP(CONCATENATE($H$52,"_Qu_",hi!$C$76),kt_dat_gg!$A$2:$CD$4218,Kt!$B130,0)</f>
        <v>211.04211459818418</v>
      </c>
      <c r="J130" s="187">
        <f>VLOOKUP(CONCATENATE($I$52,"_Qu_",hi!$C$76),kt_dat!$A$2:$DI$4218,Kt!$B130,0)</f>
        <v>214.56774172654457</v>
      </c>
      <c r="K130" s="120">
        <f>VLOOKUP(CONCATENATE($J$52,"_Qu_",hi!$C$76),kt_dat_gg!$A$2:$CD$4218,Kt!$B130,0)</f>
        <v>217.46970967883581</v>
      </c>
      <c r="L130" s="187">
        <f>VLOOKUP(CONCATENATE($K$52,"_Qu_",hi!$C$76),kt_dat!$A$2:$DI$4218,Kt!$B130,0)</f>
        <v>219.35126613209843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4" ht="15" customHeight="1" x14ac:dyDescent="0.2">
      <c r="A131" s="13"/>
      <c r="B131" s="106">
        <f t="shared" si="3"/>
        <v>78</v>
      </c>
      <c r="C131" s="118" t="s">
        <v>3926</v>
      </c>
      <c r="D131" s="120"/>
      <c r="E131" s="115">
        <f>VLOOKUP(CONCATENATE($D$52,"_Qu_",hi!$C$76),kt_dat_gg!$A$2:$CD$4218,Kt!$B131,0)</f>
        <v>226.50638876382482</v>
      </c>
      <c r="F131" s="187">
        <f>VLOOKUP(CONCATENATE($E$52,"_Qu_",hi!$C$76),kt_dat!$A$2:$DI$4218,Kt!$B131,0)</f>
        <v>228.05753277815737</v>
      </c>
      <c r="G131" s="120">
        <f>VLOOKUP(CONCATENATE($F$52,"_Qu_",hi!$C$76),kt_dat_gg!$A$2:$CD$4218,Kt!$B131,0)</f>
        <v>227.09172957256547</v>
      </c>
      <c r="H131" s="187">
        <f>VLOOKUP(CONCATENATE($G$52,"_Qu_",hi!$C$76),kt_dat!$A$2:$DI$4218,Kt!$B131,0)</f>
        <v>229.35329950656356</v>
      </c>
      <c r="I131" s="120">
        <f>VLOOKUP(CONCATENATE($H$52,"_Qu_",hi!$C$76),kt_dat_gg!$A$2:$CD$4218,Kt!$B131,0)</f>
        <v>206.20431124016329</v>
      </c>
      <c r="J131" s="187">
        <f>VLOOKUP(CONCATENATE($I$52,"_Qu_",hi!$C$76),kt_dat!$A$2:$DI$4218,Kt!$B131,0)</f>
        <v>201.75278567138699</v>
      </c>
      <c r="K131" s="120">
        <f>VLOOKUP(CONCATENATE($J$52,"_Qu_",hi!$C$76),kt_dat_gg!$A$2:$CD$4218,Kt!$B131,0)</f>
        <v>216.88752710729366</v>
      </c>
      <c r="L131" s="187">
        <f>VLOOKUP(CONCATENATE($K$52,"_Qu_",hi!$C$76),kt_dat!$A$2:$DI$4218,Kt!$B131,0)</f>
        <v>215.82201203847654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4" ht="15" customHeight="1" x14ac:dyDescent="0.2">
      <c r="A132" s="13"/>
      <c r="B132" s="106">
        <f t="shared" si="3"/>
        <v>79</v>
      </c>
      <c r="C132" s="118" t="s">
        <v>3927</v>
      </c>
      <c r="D132" s="120"/>
      <c r="E132" s="115">
        <f>VLOOKUP(CONCATENATE($D$52,"_Qu_",hi!$C$76),kt_dat_gg!$A$2:$CD$4218,Kt!$B132,0)</f>
        <v>228.0216373231292</v>
      </c>
      <c r="F132" s="187">
        <f>VLOOKUP(CONCATENATE($E$52,"_Qu_",hi!$C$76),kt_dat!$A$2:$DI$4218,Kt!$B132,0)</f>
        <v>229.14122790217726</v>
      </c>
      <c r="G132" s="120">
        <f>VLOOKUP(CONCATENATE($F$52,"_Qu_",hi!$C$76),kt_dat_gg!$A$2:$CD$4218,Kt!$B132,0)</f>
        <v>227.68154776623444</v>
      </c>
      <c r="H132" s="187">
        <f>VLOOKUP(CONCATENATE($G$52,"_Qu_",hi!$C$76),kt_dat!$A$2:$DI$4218,Kt!$B132,0)</f>
        <v>227.7308403746332</v>
      </c>
      <c r="I132" s="120">
        <f>VLOOKUP(CONCATENATE($H$52,"_Qu_",hi!$C$76),kt_dat_gg!$A$2:$CD$4218,Kt!$B132,0)</f>
        <v>205.44582007119593</v>
      </c>
      <c r="J132" s="187">
        <f>VLOOKUP(CONCATENATE($I$52,"_Qu_",hi!$C$76),kt_dat!$A$2:$DI$4218,Kt!$B132,0)</f>
        <v>202.29240632255832</v>
      </c>
      <c r="K132" s="120">
        <f>VLOOKUP(CONCATENATE($J$52,"_Qu_",hi!$C$76),kt_dat_gg!$A$2:$CD$4218,Kt!$B132,0)</f>
        <v>216.90319670845054</v>
      </c>
      <c r="L132" s="187">
        <f>VLOOKUP(CONCATENATE($K$52,"_Qu_",hi!$C$76),kt_dat!$A$2:$DI$4218,Kt!$B132,0)</f>
        <v>215.48930315130602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4" ht="15" customHeight="1" x14ac:dyDescent="0.2">
      <c r="A133" s="13"/>
      <c r="B133" s="106">
        <f t="shared" si="3"/>
        <v>80</v>
      </c>
      <c r="C133" s="118" t="s">
        <v>3928</v>
      </c>
      <c r="D133" s="120"/>
      <c r="E133" s="115">
        <f>VLOOKUP(CONCATENATE($D$52,"_Qu_",hi!$C$76),kt_dat_gg!$A$2:$CD$4218,Kt!$B133,0)</f>
        <v>229.51492507610089</v>
      </c>
      <c r="F133" s="187">
        <f>VLOOKUP(CONCATENATE($E$52,"_Qu_",hi!$C$76),kt_dat!$A$2:$DI$4218,Kt!$B133,0)</f>
        <v>226.86615128905294</v>
      </c>
      <c r="G133" s="120">
        <f>VLOOKUP(CONCATENATE($F$52,"_Qu_",hi!$C$76),kt_dat_gg!$A$2:$CD$4218,Kt!$B133,0)</f>
        <v>227.83507400483995</v>
      </c>
      <c r="H133" s="187">
        <f>VLOOKUP(CONCATENATE($G$52,"_Qu_",hi!$C$76),kt_dat!$A$2:$DI$4218,Kt!$B133,0)</f>
        <v>225.9605034175066</v>
      </c>
      <c r="I133" s="120">
        <f>VLOOKUP(CONCATENATE($H$52,"_Qu_",hi!$C$76),kt_dat_gg!$A$2:$CD$4218,Kt!$B133,0)</f>
        <v>211.90224951410207</v>
      </c>
      <c r="J133" s="187">
        <f>VLOOKUP(CONCATENATE($I$52,"_Qu_",hi!$C$76),kt_dat!$A$2:$DI$4218,Kt!$B133,0)</f>
        <v>212.29226821964241</v>
      </c>
      <c r="K133" s="120">
        <f>VLOOKUP(CONCATENATE($J$52,"_Qu_",hi!$C$76),kt_dat_gg!$A$2:$CD$4218,Kt!$B133,0)</f>
        <v>220.23981963486332</v>
      </c>
      <c r="L133" s="187">
        <f>VLOOKUP(CONCATENATE($K$52,"_Qu_",hi!$C$76),kt_dat!$A$2:$DI$4218,Kt!$B133,0)</f>
        <v>219.39827493556899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4" ht="15" customHeight="1" x14ac:dyDescent="0.2">
      <c r="A134" s="13"/>
      <c r="B134" s="106">
        <f t="shared" si="3"/>
        <v>81</v>
      </c>
      <c r="C134" s="118" t="s">
        <v>3933</v>
      </c>
      <c r="D134" s="120"/>
      <c r="E134" s="115">
        <f>VLOOKUP(CONCATENATE($D$52,"_Qu_",hi!$C$76),kt_dat_gg!$A$2:$CD$4218,Kt!$B134,0)</f>
        <v>231.91563726340419</v>
      </c>
      <c r="F134" s="187">
        <f>VLOOKUP(CONCATENATE($E$52,"_Qu_",hi!$C$76),kt_dat!$A$2:$DI$4218,Kt!$B134,0)</f>
        <v>232.53739603707245</v>
      </c>
      <c r="G134" s="120">
        <f>VLOOKUP(CONCATENATE($F$52,"_Qu_",hi!$C$76),kt_dat_gg!$A$2:$CD$4218,Kt!$B134,0)</f>
        <v>231.01535060877828</v>
      </c>
      <c r="H134" s="187">
        <f>VLOOKUP(CONCATENATE($G$52,"_Qu_",hi!$C$76),kt_dat!$A$2:$DI$4218,Kt!$B134,0)</f>
        <v>229.81387822237997</v>
      </c>
      <c r="I134" s="120">
        <f>VLOOKUP(CONCATENATE($H$52,"_Qu_",hi!$C$76),kt_dat_gg!$A$2:$CD$4218,Kt!$B134,0)</f>
        <v>220.51950046468187</v>
      </c>
      <c r="J134" s="187">
        <f>VLOOKUP(CONCATENATE($I$52,"_Qu_",hi!$C$76),kt_dat!$A$2:$DI$4218,Kt!$B134,0)</f>
        <v>221.12207400010547</v>
      </c>
      <c r="K134" s="120">
        <f>VLOOKUP(CONCATENATE($J$52,"_Qu_",hi!$C$76),kt_dat_gg!$A$2:$CD$4218,Kt!$B134,0)</f>
        <v>225.99547732961051</v>
      </c>
      <c r="L134" s="187">
        <f>VLOOKUP(CONCATENATE($K$52,"_Qu_",hi!$C$76),kt_dat!$A$2:$DI$4218,Kt!$B134,0)</f>
        <v>225.83188081771496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4" ht="15" customHeight="1" x14ac:dyDescent="0.2">
      <c r="A135" s="13"/>
      <c r="B135" s="106">
        <f t="shared" si="3"/>
        <v>82</v>
      </c>
      <c r="C135" s="118" t="s">
        <v>3934</v>
      </c>
      <c r="D135" s="120"/>
      <c r="E135" s="115">
        <f>VLOOKUP(CONCATENATE($D$52,"_Qu_",hi!$C$76),kt_dat_gg!$A$2:$CJ$4218,Kt!$B135,0)</f>
        <v>234.39730418338982</v>
      </c>
      <c r="F135" s="187">
        <f>VLOOKUP(CONCATENATE($E$52,"_Qu_",hi!$C$76),kt_dat!$A$2:$DI$4218,Kt!$B135,0)</f>
        <v>236.34336446408724</v>
      </c>
      <c r="G135" s="120">
        <f>VLOOKUP(CONCATENATE($F$52,"_Qu_",hi!$C$76),kt_dat_gg!$A$2:$CJ$4218,Kt!$B135,0)</f>
        <v>234.68400646578257</v>
      </c>
      <c r="H135" s="187">
        <f>VLOOKUP(CONCATENATE($G$52,"_Qu_",hi!$C$76),kt_dat!$A$2:$DI$4218,Kt!$B135,0)</f>
        <v>237.27167018644835</v>
      </c>
      <c r="I135" s="120">
        <f>VLOOKUP(CONCATENATE($H$52,"_Qu_",hi!$C$76),kt_dat_gg!$A$2:$CJ$4218,Kt!$B135,0)</f>
        <v>226.89913974290232</v>
      </c>
      <c r="J135" s="187">
        <f>VLOOKUP(CONCATENATE($I$52,"_Qu_",hi!$C$76),kt_dat!$A$2:$DI$4218,Kt!$B135,0)</f>
        <v>228.1441591742977</v>
      </c>
      <c r="K135" s="120">
        <f>VLOOKUP(CONCATENATE($J$52,"_Qu_",hi!$C$76),kt_dat_gg!$A$2:$CJ$4218,Kt!$B135,0)</f>
        <v>230.87799660085398</v>
      </c>
      <c r="L135" s="187">
        <f>VLOOKUP(CONCATENATE($K$52,"_Qu_",hi!$C$76),kt_dat!$A$2:$DI$4218,Kt!$B135,0)</f>
        <v>232.75627623554755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4" ht="15" customHeight="1" x14ac:dyDescent="0.2">
      <c r="A136" s="13"/>
      <c r="B136" s="106">
        <f t="shared" si="3"/>
        <v>83</v>
      </c>
      <c r="C136" s="118" t="s">
        <v>3935</v>
      </c>
      <c r="D136" s="120"/>
      <c r="E136" s="115">
        <f>VLOOKUP(CONCATENATE($D$52,"_Qu_",hi!$C$76),kt_dat_gg!$A$2:$CJ$4218,Kt!$B136,0)</f>
        <v>237.36695440881306</v>
      </c>
      <c r="F136" s="187">
        <f>VLOOKUP(CONCATENATE($E$52,"_Qu_",hi!$C$76),kt_dat!$A$2:$DI$4218,Kt!$B136,0)</f>
        <v>234.31115204900976</v>
      </c>
      <c r="G136" s="120">
        <f>VLOOKUP(CONCATENATE($F$52,"_Qu_",hi!$C$76),kt_dat_gg!$A$2:$CJ$4218,Kt!$B136,0)</f>
        <v>239.34831824651386</v>
      </c>
      <c r="H136" s="187">
        <f>VLOOKUP(CONCATENATE($G$52,"_Qu_",hi!$C$76),kt_dat!$A$2:$DI$4218,Kt!$B136,0)</f>
        <v>236.9664709885194</v>
      </c>
      <c r="I136" s="120">
        <f>VLOOKUP(CONCATENATE($H$52,"_Qu_",hi!$C$76),kt_dat_gg!$A$2:$CJ$4218,Kt!$B136,0)</f>
        <v>237.54377695835743</v>
      </c>
      <c r="J136" s="187">
        <f>VLOOKUP(CONCATENATE($I$52,"_Qu_",hi!$C$76),kt_dat!$A$2:$DI$4218,Kt!$B136,0)</f>
        <v>231.43118605430382</v>
      </c>
      <c r="K136" s="120">
        <f>VLOOKUP(CONCATENATE($J$52,"_Qu_",hi!$C$76),kt_dat_gg!$A$2:$CJ$4218,Kt!$B136,0)</f>
        <v>238.30134403486241</v>
      </c>
      <c r="L136" s="187">
        <f>VLOOKUP(CONCATENATE($K$52,"_Qu_",hi!$C$76),kt_dat!$A$2:$DI$4218,Kt!$B136,0)</f>
        <v>234.04583274929945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3"/>
        <v>84</v>
      </c>
      <c r="C137" s="118" t="s">
        <v>4005</v>
      </c>
      <c r="D137" s="120"/>
      <c r="E137" s="115">
        <f>VLOOKUP(CONCATENATE($D$52,"_Qu_",hi!$C$76),kt_dat_gg!$A$2:$CJ$4218,Kt!$B137,0)</f>
        <v>238.17433266059007</v>
      </c>
      <c r="F137" s="187">
        <f>VLOOKUP(CONCATENATE($E$52,"_Qu_",hi!$C$76),kt_dat!$A$2:$DI$4218,Kt!$B137,0)</f>
        <v>241.44634671334214</v>
      </c>
      <c r="G137" s="120">
        <f>VLOOKUP(CONCATENATE($F$52,"_Qu_",hi!$C$76),kt_dat_gg!$A$2:$CJ$4218,Kt!$B137,0)</f>
        <v>240.46968146776373</v>
      </c>
      <c r="H137" s="187">
        <f>VLOOKUP(CONCATENATE($G$52,"_Qu_",hi!$C$76),kt_dat!$A$2:$DI$4218,Kt!$B137,0)</f>
        <v>243.8068135645739</v>
      </c>
      <c r="I137" s="120">
        <f>VLOOKUP(CONCATENATE($H$52,"_Qu_",hi!$C$76),kt_dat_gg!$A$2:$CJ$4218,Kt!$B137,0)</f>
        <v>247.60737525026568</v>
      </c>
      <c r="J137" s="187">
        <f>VLOOKUP(CONCATENATE($I$52,"_Qu_",hi!$C$76),kt_dat!$A$2:$DI$4218,Kt!$B137,0)</f>
        <v>253.05598564647082</v>
      </c>
      <c r="K137" s="120">
        <f>VLOOKUP(CONCATENATE($J$52,"_Qu_",hi!$C$76),kt_dat_gg!$A$2:$CJ$4218,Kt!$B137,0)</f>
        <v>243.74365136909489</v>
      </c>
      <c r="L137" s="187">
        <f>VLOOKUP(CONCATENATE($K$52,"_Qu_",hi!$C$76),kt_dat!$A$2:$DI$4218,Kt!$B137,0)</f>
        <v>248.10192311974021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3"/>
        <v>85</v>
      </c>
      <c r="C138" s="118" t="s">
        <v>4006</v>
      </c>
      <c r="D138" s="120"/>
      <c r="E138" s="115">
        <f>VLOOKUP(CONCATENATE($D$52,"_Qu_",hi!$C$76),kt_dat_gg!$A$2:$CJ$4218,Kt!$B138,0)</f>
        <v>241.42158625697652</v>
      </c>
      <c r="F138" s="187">
        <f>VLOOKUP(CONCATENATE($E$52,"_Qu_",hi!$C$76),kt_dat!$A$2:$DI$4218,Kt!$B138,0)</f>
        <v>238.76549921941833</v>
      </c>
      <c r="G138" s="120">
        <f>VLOOKUP(CONCATENATE($F$52,"_Qu_",hi!$C$76),kt_dat_gg!$A$2:$CJ$4218,Kt!$B138,0)</f>
        <v>244.12392773035663</v>
      </c>
      <c r="H138" s="187">
        <f>VLOOKUP(CONCATENATE($G$52,"_Qu_",hi!$C$76),kt_dat!$A$2:$DI$4218,Kt!$B138,0)</f>
        <v>240.63575985019793</v>
      </c>
      <c r="I138" s="120">
        <f>VLOOKUP(CONCATENATE($H$52,"_Qu_",hi!$C$76),kt_dat_gg!$A$2:$CJ$4218,Kt!$B138,0)</f>
        <v>254.9012817672353</v>
      </c>
      <c r="J138" s="187">
        <f>VLOOKUP(CONCATENATE($I$52,"_Qu_",hi!$C$76),kt_dat!$A$2:$DI$4218,Kt!$B138,0)</f>
        <v>258.33495405002236</v>
      </c>
      <c r="K138" s="120">
        <f>VLOOKUP(CONCATENATE($J$52,"_Qu_",hi!$C$76),kt_dat_gg!$A$2:$CJ$4218,Kt!$B138,0)</f>
        <v>249.13207940337603</v>
      </c>
      <c r="L138" s="187">
        <f>VLOOKUP(CONCATENATE($K$52,"_Qu_",hi!$C$76),kt_dat!$A$2:$DI$4218,Kt!$B138,0)</f>
        <v>249.08319823824502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4" ht="15" customHeight="1" x14ac:dyDescent="0.2">
      <c r="A139" s="13"/>
      <c r="B139" s="106">
        <f t="shared" si="3"/>
        <v>86</v>
      </c>
      <c r="C139" s="118" t="s">
        <v>4007</v>
      </c>
      <c r="D139" s="120"/>
      <c r="E139" s="115">
        <f>VLOOKUP(CONCATENATE($D$52,"_Qu_",hi!$C$76),kt_dat_gg!$A$2:$CJ$4218,Kt!$B139,0)</f>
        <v>242.89916294835405</v>
      </c>
      <c r="F139" s="187">
        <f>VLOOKUP(CONCATENATE($E$52,"_Qu_",hi!$C$76),kt_dat!$A$2:$DI$4218,Kt!$B139,0)</f>
        <v>244.05291283816914</v>
      </c>
      <c r="G139" s="120">
        <f>VLOOKUP(CONCATENATE($F$52,"_Qu_",hi!$C$76),kt_dat_gg!$A$2:$CJ$4218,Kt!$B139,0)</f>
        <v>246.08217467696829</v>
      </c>
      <c r="H139" s="187">
        <f>VLOOKUP(CONCATENATE($G$52,"_Qu_",hi!$C$76),kt_dat!$A$2:$DI$4218,Kt!$B139,0)</f>
        <v>247.92920977629805</v>
      </c>
      <c r="I139" s="120">
        <f>VLOOKUP(CONCATENATE($H$52,"_Qu_",hi!$C$76),kt_dat_gg!$A$2:$CJ$4218,Kt!$B139,0)</f>
        <v>251.75531145244204</v>
      </c>
      <c r="J139" s="187">
        <f>VLOOKUP(CONCATENATE($I$52,"_Qu_",hi!$C$76),kt_dat!$A$2:$DI$4218,Kt!$B139,0)</f>
        <v>253.31290560521271</v>
      </c>
      <c r="K139" s="120">
        <f>VLOOKUP(CONCATENATE($J$52,"_Qu_",hi!$C$76),kt_dat_gg!$A$2:$CJ$4218,Kt!$B139,0)</f>
        <v>248.56586491063118</v>
      </c>
      <c r="L139" s="187">
        <f>VLOOKUP(CONCATENATE($K$52,"_Qu_",hi!$C$76),kt_dat!$A$2:$DI$4218,Kt!$B139,0)</f>
        <v>250.21111685214291</v>
      </c>
      <c r="M139" s="202"/>
      <c r="N139" s="80"/>
      <c r="O139" s="80"/>
      <c r="P139" s="202"/>
      <c r="Q139" s="80"/>
      <c r="R139" s="80"/>
      <c r="S139" s="80"/>
      <c r="T139" s="80"/>
      <c r="U139" s="80"/>
      <c r="V139" s="80"/>
      <c r="X139" s="13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</row>
    <row r="140" spans="1:104" ht="15" customHeight="1" x14ac:dyDescent="0.2">
      <c r="A140" s="13"/>
      <c r="B140" s="106">
        <f t="shared" si="3"/>
        <v>87</v>
      </c>
      <c r="C140" s="118" t="s">
        <v>4008</v>
      </c>
      <c r="D140" s="120"/>
      <c r="E140" s="115">
        <f>VLOOKUP(CONCATENATE($D$52,"_Qu_",hi!$C$76),kt_dat_gg!$A$2:$CJ$4218,Kt!$B140,0)</f>
        <v>247.19413120111759</v>
      </c>
      <c r="F140" s="187">
        <f>VLOOKUP(CONCATENATE($E$52,"_Qu_",hi!$C$76),kt_dat!$A$2:$DI$4218,Kt!$B140,0)</f>
        <v>245.87907678747465</v>
      </c>
      <c r="G140" s="120">
        <f>VLOOKUP(CONCATENATE($F$52,"_Qu_",hi!$C$76),kt_dat_gg!$A$2:$CJ$4218,Kt!$B140,0)</f>
        <v>250.90905365853914</v>
      </c>
      <c r="H140" s="187">
        <f>VLOOKUP(CONCATENATE($G$52,"_Qu_",hi!$C$76),kt_dat!$A$2:$DI$4218,Kt!$B140,0)</f>
        <v>249.68155440440887</v>
      </c>
      <c r="I140" s="120">
        <f>VLOOKUP(CONCATENATE($H$52,"_Qu_",hi!$C$76),kt_dat_gg!$A$2:$CJ$4218,Kt!$B140,0)</f>
        <v>249.02174862220502</v>
      </c>
      <c r="J140" s="187">
        <f>VLOOKUP(CONCATENATE($I$52,"_Qu_",hi!$C$76),kt_dat!$A$2:$DI$4218,Kt!$B140,0)</f>
        <v>243.61807470209112</v>
      </c>
      <c r="K140" s="120">
        <f>VLOOKUP(CONCATENATE($J$52,"_Qu_",hi!$C$76),kt_dat_gg!$A$2:$CJ$4218,Kt!$B140,0)</f>
        <v>249.66937656362768</v>
      </c>
      <c r="L140" s="187">
        <f>VLOOKUP(CONCATENATE($K$52,"_Qu_",hi!$C$76),kt_dat!$A$2:$DI$4218,Kt!$B140,0)</f>
        <v>246.40327964150558</v>
      </c>
      <c r="M140" s="204"/>
      <c r="N140" s="80"/>
      <c r="O140" s="80"/>
      <c r="P140" s="204"/>
      <c r="Q140" s="80"/>
      <c r="R140" s="80"/>
      <c r="S140" s="80"/>
      <c r="T140" s="80"/>
      <c r="U140" s="80"/>
      <c r="V140" s="80"/>
      <c r="X140" s="13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</row>
    <row r="141" spans="1:104" ht="15" customHeight="1" x14ac:dyDescent="0.2">
      <c r="A141" s="13"/>
      <c r="B141" s="106">
        <f t="shared" si="3"/>
        <v>88</v>
      </c>
      <c r="C141" s="118" t="s">
        <v>4009</v>
      </c>
      <c r="D141" s="120"/>
      <c r="E141" s="115">
        <f>VLOOKUP(CONCATENATE($D$52,"_Qu_",hi!$C$76),kt_dat_gg!$A$2:$CJ$4218,Kt!$B141,0)</f>
        <v>251.52291095575697</v>
      </c>
      <c r="F141" s="187">
        <f>VLOOKUP(CONCATENATE($E$52,"_Qu_",hi!$C$76),kt_dat!$A$2:$DI$4218,Kt!$B141,0)</f>
        <v>251.65040397770895</v>
      </c>
      <c r="G141" s="120">
        <f>VLOOKUP(CONCATENATE($F$52,"_Qu_",hi!$C$76),kt_dat_gg!$A$2:$CJ$4218,Kt!$B141,0)</f>
        <v>254.54028301077884</v>
      </c>
      <c r="H141" s="187">
        <f>VLOOKUP(CONCATENATE($G$52,"_Qu_",hi!$C$76),kt_dat!$A$2:$DI$4218,Kt!$B141,0)</f>
        <v>255.11639679491037</v>
      </c>
      <c r="I141" s="120">
        <f>VLOOKUP(CONCATENATE($H$52,"_Qu_",hi!$C$76),kt_dat_gg!$A$2:$CJ$4218,Kt!$B141,0)</f>
        <v>250.70994758726411</v>
      </c>
      <c r="J141" s="187">
        <f>VLOOKUP(CONCATENATE($I$52,"_Qu_",hi!$C$76),kt_dat!$A$2:$DI$4218,Kt!$B141,0)</f>
        <v>250.13426555931127</v>
      </c>
      <c r="K141" s="120">
        <f>VLOOKUP(CONCATENATE($J$52,"_Qu_",hi!$C$76),kt_dat_gg!$A$2:$CJ$4218,Kt!$B141,0)</f>
        <v>252.41723841470233</v>
      </c>
      <c r="L141" s="187">
        <f>VLOOKUP(CONCATENATE($K$52,"_Qu_",hi!$C$76),kt_dat!$A$2:$DI$4218,Kt!$B141,0)</f>
        <v>252.39373319723452</v>
      </c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</row>
    <row r="142" spans="1:104" ht="15" customHeight="1" x14ac:dyDescent="0.2">
      <c r="A142" s="13"/>
      <c r="B142" s="106">
        <f t="shared" si="3"/>
        <v>89</v>
      </c>
      <c r="C142" s="118" t="s">
        <v>4011</v>
      </c>
      <c r="D142" s="120"/>
      <c r="E142" s="115">
        <f>VLOOKUP(CONCATENATE($D$52,"_Qu_",hi!$C$76),kt_dat_gg!$A$2:$CK$4218,Kt!$B142,0)</f>
        <v>257.42062567076078</v>
      </c>
      <c r="F142" s="187">
        <f>VLOOKUP(CONCATENATE($E$52,"_Qu_",hi!$C$76),kt_dat!$A$2:$DI$4218,Kt!$B142,0)</f>
        <v>257.03925210208723</v>
      </c>
      <c r="G142" s="120">
        <f>VLOOKUP(CONCATENATE($F$52,"_Qu_",hi!$C$76),kt_dat_gg!$A$2:$CK$4218,Kt!$B142,0)</f>
        <v>259.25467467909209</v>
      </c>
      <c r="H142" s="187">
        <f>VLOOKUP(CONCATENATE($G$52,"_Qu_",hi!$C$76),kt_dat!$A$2:$DI$4218,Kt!$B142,0)</f>
        <v>258.82289783301729</v>
      </c>
      <c r="I142" s="120">
        <f>VLOOKUP(CONCATENATE($H$52,"_Qu_",hi!$C$76),kt_dat_gg!$A$2:$CK$4218,Kt!$B142,0)</f>
        <v>257.62937384108204</v>
      </c>
      <c r="J142" s="187">
        <f>VLOOKUP(CONCATENATE($I$52,"_Qu_",hi!$C$76),kt_dat!$A$2:$DI$4218,Kt!$B142,0)</f>
        <v>258.37750250038994</v>
      </c>
      <c r="K142" s="120">
        <f>VLOOKUP(CONCATENATE($J$52,"_Qu_",hi!$C$76),kt_dat_gg!$A$2:$CK$4218,Kt!$B142,0)</f>
        <v>258.30826471381221</v>
      </c>
      <c r="L142" s="187">
        <f>VLOOKUP(CONCATENATE($K$52,"_Qu_",hi!$C$76),kt_dat!$A$2:$DI$4218,Kt!$B142,0)</f>
        <v>258.4547024053669</v>
      </c>
      <c r="M142" s="205"/>
      <c r="N142" s="80"/>
      <c r="O142" s="80"/>
      <c r="P142" s="205"/>
      <c r="Q142" s="80"/>
      <c r="R142" s="80"/>
      <c r="S142" s="80"/>
      <c r="T142" s="80"/>
      <c r="U142" s="80"/>
      <c r="V142" s="80"/>
      <c r="X142" s="13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5"/>
      <c r="BW142" s="205"/>
      <c r="BX142" s="205"/>
      <c r="BY142" s="205"/>
      <c r="BZ142" s="205"/>
      <c r="CA142" s="205"/>
      <c r="CB142" s="205"/>
      <c r="CC142" s="205"/>
      <c r="CD142" s="205"/>
      <c r="CE142" s="205"/>
      <c r="CF142" s="205"/>
      <c r="CG142" s="205"/>
      <c r="CH142" s="205"/>
      <c r="CI142" s="205"/>
      <c r="CJ142" s="205"/>
      <c r="CK142" s="205"/>
      <c r="CL142" s="205"/>
      <c r="CM142" s="205"/>
      <c r="CN142" s="205"/>
      <c r="CO142" s="205"/>
      <c r="CP142" s="205"/>
      <c r="CQ142" s="205"/>
      <c r="CR142" s="205"/>
      <c r="CS142" s="205"/>
      <c r="CT142" s="205"/>
      <c r="CU142" s="205"/>
      <c r="CV142" s="205"/>
      <c r="CW142" s="205"/>
      <c r="CX142" s="205"/>
      <c r="CY142" s="205"/>
      <c r="CZ142" s="205"/>
    </row>
    <row r="143" spans="1:104" ht="15" customHeight="1" x14ac:dyDescent="0.2">
      <c r="A143" s="13"/>
      <c r="B143" s="106">
        <f t="shared" si="3"/>
        <v>90</v>
      </c>
      <c r="C143" s="118" t="s">
        <v>4012</v>
      </c>
      <c r="D143" s="120"/>
      <c r="E143" s="115">
        <f>VLOOKUP(CONCATENATE($D$52,"_Qu_",hi!$C$76),kt_dat_gg!$A$2:$CN$4218,Kt!$B143,0)</f>
        <v>261.65073116872389</v>
      </c>
      <c r="F143" s="187">
        <f>VLOOKUP(CONCATENATE($E$52,"_Qu_",hi!$C$76),kt_dat!$A$2:$DI$4218,Kt!$B143,0)</f>
        <v>263.57222093248623</v>
      </c>
      <c r="G143" s="120">
        <f>VLOOKUP(CONCATENATE($F$52,"_Qu_",hi!$C$76),kt_dat_gg!$A$2:$CN$4218,Kt!$B143,0)</f>
        <v>262.79424132023331</v>
      </c>
      <c r="H143" s="187">
        <f>VLOOKUP(CONCATENATE($G$52,"_Qu_",hi!$C$76),kt_dat!$A$2:$DI$4218,Kt!$B143,0)</f>
        <v>263.82472940934861</v>
      </c>
      <c r="I143" s="120">
        <f>VLOOKUP(CONCATENATE($H$52,"_Qu_",hi!$C$76),kt_dat_gg!$A$2:$CN$4218,Kt!$B143,0)</f>
        <v>263.19362038379563</v>
      </c>
      <c r="J143" s="187">
        <f>VLOOKUP(CONCATENATE($I$52,"_Qu_",hi!$C$76),kt_dat!$A$2:$DI$4218,Kt!$B143,0)</f>
        <v>264.37635346354489</v>
      </c>
      <c r="K143" s="120">
        <f>VLOOKUP(CONCATENATE($J$52,"_Qu_",hi!$C$76),kt_dat_gg!$A$2:$CN$4218,Kt!$B143,0)</f>
        <v>262.89332797282935</v>
      </c>
      <c r="L143" s="187">
        <f>VLOOKUP(CONCATENATE($K$52,"_Qu_",hi!$C$76),kt_dat!$A$2:$DI$4218,Kt!$B143,0)</f>
        <v>264.07635853883534</v>
      </c>
      <c r="M143" s="207"/>
      <c r="N143" s="80"/>
      <c r="O143" s="80"/>
      <c r="P143" s="207"/>
      <c r="Q143" s="80"/>
      <c r="R143" s="80"/>
      <c r="S143" s="80"/>
      <c r="T143" s="80"/>
      <c r="U143" s="80"/>
      <c r="V143" s="80"/>
      <c r="X143" s="13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207"/>
      <c r="BN143" s="207"/>
      <c r="BO143" s="207"/>
      <c r="BP143" s="207"/>
      <c r="BQ143" s="207"/>
      <c r="BR143" s="207"/>
      <c r="BS143" s="207"/>
      <c r="BT143" s="207"/>
      <c r="BU143" s="207"/>
      <c r="BV143" s="207"/>
      <c r="BW143" s="207"/>
      <c r="BX143" s="207"/>
      <c r="BY143" s="207"/>
      <c r="BZ143" s="207"/>
      <c r="CA143" s="207"/>
      <c r="CB143" s="207"/>
      <c r="CC143" s="207"/>
      <c r="CD143" s="207"/>
      <c r="CE143" s="207"/>
      <c r="CF143" s="207"/>
      <c r="CG143" s="207"/>
      <c r="CH143" s="207"/>
      <c r="CI143" s="207"/>
      <c r="CJ143" s="207"/>
      <c r="CK143" s="207"/>
      <c r="CL143" s="207"/>
      <c r="CM143" s="207"/>
      <c r="CN143" s="207"/>
      <c r="CO143" s="207"/>
      <c r="CP143" s="207"/>
      <c r="CQ143" s="207"/>
      <c r="CR143" s="207"/>
      <c r="CS143" s="207"/>
      <c r="CT143" s="207"/>
      <c r="CU143" s="207"/>
      <c r="CV143" s="207"/>
      <c r="CW143" s="207"/>
      <c r="CX143" s="207"/>
      <c r="CY143" s="207"/>
      <c r="CZ143" s="207"/>
    </row>
    <row r="144" spans="1:104" ht="15" customHeight="1" x14ac:dyDescent="0.2">
      <c r="A144" s="13"/>
      <c r="B144" s="106">
        <f t="shared" si="3"/>
        <v>91</v>
      </c>
      <c r="C144" s="118" t="s">
        <v>4015</v>
      </c>
      <c r="D144" s="120"/>
      <c r="E144" s="115">
        <f>VLOOKUP(CONCATENATE($D$52,"_Qu_",hi!$C$76),kt_dat_gg!$A$2:$CN$4218,Kt!$B144,0)</f>
        <v>264.34072047159822</v>
      </c>
      <c r="F144" s="187">
        <f>VLOOKUP(CONCATENATE($E$52,"_Qu_",hi!$C$76),kt_dat!$A$2:$DI$4218,Kt!$B144,0)</f>
        <v>264.34072047159822</v>
      </c>
      <c r="G144" s="120">
        <f>VLOOKUP(CONCATENATE($F$52,"_Qu_",hi!$C$76),kt_dat_gg!$A$2:$CN$4218,Kt!$B144,0)</f>
        <v>265.73509671833415</v>
      </c>
      <c r="H144" s="187">
        <f>VLOOKUP(CONCATENATE($G$52,"_Qu_",hi!$C$76),kt_dat!$A$2:$DI$4218,Kt!$B144,0)</f>
        <v>265.73509671833415</v>
      </c>
      <c r="I144" s="120">
        <f>VLOOKUP(CONCATENATE($H$52,"_Qu_",hi!$C$76),kt_dat_gg!$A$2:$CN$4218,Kt!$B144,0)</f>
        <v>266.82700518745207</v>
      </c>
      <c r="J144" s="187">
        <f>VLOOKUP(CONCATENATE($I$52,"_Qu_",hi!$C$76),kt_dat!$A$2:$DI$4218,Kt!$B144,0)</f>
        <v>266.82700518745207</v>
      </c>
      <c r="K144" s="120">
        <f>VLOOKUP(CONCATENATE($J$52,"_Qu_",hi!$C$76),kt_dat_gg!$A$2:$CN$4218,Kt!$B144,0)</f>
        <v>266.14892297428582</v>
      </c>
      <c r="L144" s="187">
        <f>VLOOKUP(CONCATENATE($K$52,"_Qu_",hi!$C$76),kt_dat!$A$2:$DI$4218,Kt!$B144,0)</f>
        <v>266.14892297428582</v>
      </c>
      <c r="M144" s="208"/>
      <c r="N144" s="80"/>
      <c r="O144" s="80"/>
      <c r="P144" s="208"/>
      <c r="Q144" s="80"/>
      <c r="R144" s="80"/>
      <c r="S144" s="80"/>
      <c r="T144" s="80"/>
      <c r="U144" s="80"/>
      <c r="V144" s="80"/>
      <c r="X144" s="13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</row>
    <row r="145" spans="1:105" ht="15" customHeight="1" x14ac:dyDescent="0.2">
      <c r="A145" s="13"/>
      <c r="B145" s="106"/>
      <c r="C145" s="118"/>
      <c r="D145" s="120"/>
      <c r="E145" s="115"/>
      <c r="F145" s="187"/>
      <c r="G145" s="120"/>
      <c r="H145" s="168"/>
      <c r="I145" s="120"/>
      <c r="J145" s="168"/>
      <c r="K145" s="120"/>
      <c r="L145" s="168"/>
      <c r="M145" s="167"/>
      <c r="N145" s="80"/>
      <c r="O145" s="80"/>
      <c r="P145" s="167"/>
      <c r="Q145" s="80"/>
      <c r="R145" s="80"/>
      <c r="S145" s="80"/>
      <c r="T145" s="80"/>
      <c r="U145" s="80"/>
      <c r="V145" s="80"/>
      <c r="X145" s="13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</row>
    <row r="146" spans="1:105" ht="15" customHeight="1" x14ac:dyDescent="0.2">
      <c r="A146" s="13"/>
      <c r="B146" s="106"/>
      <c r="C146" s="218" t="str">
        <f>C143&amp;" - "&amp;C144</f>
        <v>2021:2 - 2021:3</v>
      </c>
      <c r="D146" s="218"/>
      <c r="E146" s="114">
        <f t="shared" ref="E146:L146" si="4">E144/E143-1</f>
        <v>1.0280839999410096E-2</v>
      </c>
      <c r="F146" s="194">
        <f t="shared" si="4"/>
        <v>2.9157076432149154E-3</v>
      </c>
      <c r="G146" s="114">
        <f t="shared" si="4"/>
        <v>1.1190714771094123E-2</v>
      </c>
      <c r="H146" s="194">
        <f t="shared" si="4"/>
        <v>7.2410471651480623E-3</v>
      </c>
      <c r="I146" s="114">
        <f t="shared" si="4"/>
        <v>1.380498812379316E-2</v>
      </c>
      <c r="J146" s="194">
        <f t="shared" si="4"/>
        <v>9.2695571740879501E-3</v>
      </c>
      <c r="K146" s="114">
        <f t="shared" si="4"/>
        <v>1.238371101526381E-2</v>
      </c>
      <c r="L146" s="194">
        <f t="shared" si="4"/>
        <v>7.8483528283948001E-3</v>
      </c>
      <c r="M146" s="186"/>
      <c r="N146" s="80"/>
      <c r="O146" s="80"/>
      <c r="P146" s="186"/>
      <c r="Q146" s="80"/>
      <c r="R146" s="80"/>
      <c r="S146" s="80"/>
      <c r="T146" s="80"/>
      <c r="U146" s="80"/>
      <c r="V146" s="80"/>
      <c r="X146" s="13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</row>
    <row r="147" spans="1:105" ht="15" customHeight="1" x14ac:dyDescent="0.2">
      <c r="A147" s="13"/>
      <c r="B147" s="106"/>
      <c r="C147" s="218" t="str">
        <f>C140&amp;" - "&amp;C144</f>
        <v>2020:3 - 2021:3</v>
      </c>
      <c r="D147" s="218"/>
      <c r="E147" s="114">
        <f t="shared" ref="E147:L147" si="5">E144/E140-1</f>
        <v>6.9364872002281253E-2</v>
      </c>
      <c r="F147" s="194">
        <f t="shared" si="5"/>
        <v>7.5084240291339865E-2</v>
      </c>
      <c r="G147" s="114">
        <f t="shared" si="5"/>
        <v>5.9089310822445285E-2</v>
      </c>
      <c r="H147" s="194">
        <f t="shared" si="5"/>
        <v>6.429606845495428E-2</v>
      </c>
      <c r="I147" s="114">
        <f t="shared" si="5"/>
        <v>7.1500809321918712E-2</v>
      </c>
      <c r="J147" s="194">
        <f t="shared" si="5"/>
        <v>9.526768698809418E-2</v>
      </c>
      <c r="K147" s="114">
        <f t="shared" si="5"/>
        <v>6.6005477473759733E-2</v>
      </c>
      <c r="L147" s="194">
        <f t="shared" si="5"/>
        <v>8.0135472878073655E-2</v>
      </c>
      <c r="M147" s="186"/>
      <c r="N147" s="80"/>
      <c r="O147" s="80"/>
      <c r="P147" s="186"/>
      <c r="Q147" s="80"/>
      <c r="R147" s="80"/>
      <c r="S147" s="80"/>
      <c r="T147" s="80"/>
      <c r="U147" s="80"/>
      <c r="V147" s="80"/>
      <c r="X147" s="13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</row>
    <row r="148" spans="1:105" ht="4.5" customHeight="1" x14ac:dyDescent="0.2">
      <c r="A148" s="13"/>
      <c r="B148" s="87"/>
      <c r="C148" s="91"/>
      <c r="D148" s="91"/>
      <c r="E148" s="92"/>
      <c r="F148" s="89"/>
      <c r="G148" s="92"/>
      <c r="H148" s="89"/>
      <c r="I148" s="92"/>
      <c r="J148" s="92"/>
      <c r="K148" s="92"/>
      <c r="L148" s="22"/>
      <c r="M148" s="91"/>
      <c r="N148" s="91"/>
      <c r="O148" s="92"/>
      <c r="P148" s="89"/>
      <c r="Q148" s="92"/>
      <c r="R148" s="89"/>
      <c r="S148" s="92"/>
      <c r="T148" s="92"/>
      <c r="U148" s="92"/>
      <c r="V148" s="186"/>
      <c r="X148" s="13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</row>
    <row r="149" spans="1:105" x14ac:dyDescent="0.2">
      <c r="A149" s="13"/>
      <c r="B149" s="106"/>
      <c r="C149" s="170" t="str">
        <f>te!A112</f>
        <v>Smoothing: gliding and centred mean during three quarters. The most actual data point is provisional.</v>
      </c>
      <c r="D149" s="165"/>
      <c r="E149" s="165"/>
      <c r="F149" s="165"/>
      <c r="G149" s="165"/>
      <c r="H149" s="165"/>
      <c r="I149" s="165"/>
      <c r="J149" s="165"/>
      <c r="K149" s="165"/>
      <c r="L149" s="10"/>
      <c r="M149" s="10"/>
      <c r="N149" s="80"/>
      <c r="O149" s="80"/>
      <c r="P149" s="10"/>
      <c r="Q149" s="80"/>
      <c r="R149" s="80"/>
      <c r="S149" s="80"/>
      <c r="T149" s="80"/>
      <c r="U149" s="80"/>
      <c r="V149" s="8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5" x14ac:dyDescent="0.2">
      <c r="A150" s="13"/>
      <c r="B150" s="106"/>
      <c r="C150" s="184" t="str">
        <f>te!A11</f>
        <v>Source: Transaction price indexes Fahrländer Partner.</v>
      </c>
      <c r="D150" s="184"/>
      <c r="E150" s="184"/>
      <c r="F150" s="184"/>
      <c r="G150" s="184"/>
      <c r="H150" s="184"/>
      <c r="I150" s="184"/>
      <c r="J150" s="184"/>
      <c r="K150" s="184"/>
      <c r="L150" s="10"/>
      <c r="M150" s="10"/>
      <c r="N150" s="80"/>
      <c r="O150" s="80"/>
      <c r="P150" s="10"/>
      <c r="Q150" s="80"/>
      <c r="R150" s="80"/>
      <c r="S150" s="80"/>
      <c r="T150" s="80"/>
      <c r="U150" s="80"/>
      <c r="V150" s="8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ht="30" customHeight="1" x14ac:dyDescent="0.2">
      <c r="A151" s="13"/>
      <c r="B151" s="106"/>
      <c r="C151" s="222"/>
      <c r="D151" s="222"/>
      <c r="E151" s="222"/>
      <c r="F151" s="222"/>
      <c r="G151" s="222"/>
      <c r="H151" s="222"/>
      <c r="I151" s="222"/>
      <c r="J151" s="222"/>
      <c r="K151" s="222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ht="4.5" customHeight="1" x14ac:dyDescent="0.2">
      <c r="A152" s="13"/>
      <c r="B152" s="10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0"/>
      <c r="X152" s="13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</row>
    <row r="153" spans="1:105" ht="9.9499999999999993" customHeight="1" x14ac:dyDescent="0.2">
      <c r="A153" s="13"/>
      <c r="B153" s="11"/>
      <c r="C153" s="209" t="s">
        <v>56</v>
      </c>
      <c r="D153" s="209"/>
      <c r="E153" s="209"/>
      <c r="F153" s="209" t="str">
        <f>te!A12</f>
        <v>Transaction price and building land indexes for private property</v>
      </c>
      <c r="G153" s="209"/>
      <c r="H153" s="209"/>
      <c r="I153" s="209"/>
      <c r="J153" s="209"/>
      <c r="K153" s="209"/>
      <c r="L153" s="209"/>
      <c r="M153" s="10"/>
      <c r="N153" s="10"/>
      <c r="O153" s="10"/>
      <c r="P153" s="10"/>
      <c r="Q153" s="10"/>
      <c r="R153" s="10"/>
      <c r="S153" s="10"/>
      <c r="T153" s="10"/>
      <c r="U153" s="148" t="str">
        <f>hi!$G$5</f>
        <v>3rd quarter 2021</v>
      </c>
      <c r="V153" s="10"/>
      <c r="X153" s="13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</row>
    <row r="154" spans="1:105" s="11" customFormat="1" ht="9.9499999999999993" customHeight="1" x14ac:dyDescent="0.2">
      <c r="A154" s="84"/>
      <c r="C154" s="209" t="s">
        <v>0</v>
      </c>
      <c r="D154" s="209"/>
      <c r="E154" s="209"/>
      <c r="W154" s="84"/>
      <c r="X154" s="13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</row>
    <row r="155" spans="1:105" s="10" customFormat="1" ht="8.1" customHeight="1" x14ac:dyDescent="0.2">
      <c r="A155" s="13"/>
      <c r="W155" s="13"/>
      <c r="X155" s="13"/>
    </row>
    <row r="156" spans="1:105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5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s="10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24" s="10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</row>
  </sheetData>
  <sheetProtection sheet="1" objects="1" scenarios="1"/>
  <mergeCells count="35">
    <mergeCell ref="C153:E153"/>
    <mergeCell ref="C154:E154"/>
    <mergeCell ref="C39:D39"/>
    <mergeCell ref="E56:I56"/>
    <mergeCell ref="C146:D146"/>
    <mergeCell ref="C147:D147"/>
    <mergeCell ref="F45:L45"/>
    <mergeCell ref="F153:L153"/>
    <mergeCell ref="E36:I36"/>
    <mergeCell ref="O36:S36"/>
    <mergeCell ref="C38:D38"/>
    <mergeCell ref="M38:N38"/>
    <mergeCell ref="C151:K151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M11:U11"/>
    <mergeCell ref="C13:K13"/>
    <mergeCell ref="M13:U13"/>
    <mergeCell ref="C33:H33"/>
    <mergeCell ref="M33:R33"/>
    <mergeCell ref="C11:K11"/>
    <mergeCell ref="R57:S57"/>
    <mergeCell ref="E57:F57"/>
    <mergeCell ref="G57:H57"/>
    <mergeCell ref="I57:J57"/>
    <mergeCell ref="K57:L57"/>
  </mergeCells>
  <phoneticPr fontId="2" type="noConversion"/>
  <conditionalFormatting sqref="O40:U40">
    <cfRule type="expression" dxfId="611" priority="1083" stopIfTrue="1">
      <formula>#N/A</formula>
    </cfRule>
  </conditionalFormatting>
  <conditionalFormatting sqref="O40:U40">
    <cfRule type="containsErrors" dxfId="610" priority="1082">
      <formula>ISERROR(O40)</formula>
    </cfRule>
  </conditionalFormatting>
  <conditionalFormatting sqref="O40:U40">
    <cfRule type="expression" dxfId="609" priority="1081" stopIfTrue="1">
      <formula>#N/A</formula>
    </cfRule>
  </conditionalFormatting>
  <conditionalFormatting sqref="O40:U40">
    <cfRule type="containsErrors" dxfId="608" priority="1080">
      <formula>ISERROR(O40)</formula>
    </cfRule>
  </conditionalFormatting>
  <conditionalFormatting sqref="E38:K40">
    <cfRule type="expression" dxfId="607" priority="1087" stopIfTrue="1">
      <formula>#N/A</formula>
    </cfRule>
  </conditionalFormatting>
  <conditionalFormatting sqref="E38:K40">
    <cfRule type="containsErrors" dxfId="606" priority="1086">
      <formula>ISERROR(E38)</formula>
    </cfRule>
  </conditionalFormatting>
  <conditionalFormatting sqref="E38:K40">
    <cfRule type="expression" dxfId="605" priority="1085" stopIfTrue="1">
      <formula>#N/A</formula>
    </cfRule>
  </conditionalFormatting>
  <conditionalFormatting sqref="E38:K40">
    <cfRule type="containsErrors" dxfId="604" priority="1084">
      <formula>ISERROR(E38)</formula>
    </cfRule>
  </conditionalFormatting>
  <conditionalFormatting sqref="R38:R39 T38:T39 O38:P39">
    <cfRule type="expression" dxfId="603" priority="1079" stopIfTrue="1">
      <formula>#N/A</formula>
    </cfRule>
  </conditionalFormatting>
  <conditionalFormatting sqref="R38:R39 T38:T39 O38:P39">
    <cfRule type="containsErrors" dxfId="602" priority="1078">
      <formula>ISERROR(O38)</formula>
    </cfRule>
  </conditionalFormatting>
  <conditionalFormatting sqref="R38:R39 T38:T39 O38:P39">
    <cfRule type="expression" dxfId="601" priority="1077" stopIfTrue="1">
      <formula>#N/A</formula>
    </cfRule>
  </conditionalFormatting>
  <conditionalFormatting sqref="R38:R39 T38:T39 O38:P39">
    <cfRule type="containsErrors" dxfId="600" priority="1076">
      <formula>ISERROR(O38)</formula>
    </cfRule>
  </conditionalFormatting>
  <conditionalFormatting sqref="E37:K37">
    <cfRule type="containsErrors" dxfId="599" priority="1072">
      <formula>ISERROR(E37)</formula>
    </cfRule>
  </conditionalFormatting>
  <conditionalFormatting sqref="E37:K37">
    <cfRule type="expression" dxfId="598" priority="1075" stopIfTrue="1">
      <formula>#N/A</formula>
    </cfRule>
  </conditionalFormatting>
  <conditionalFormatting sqref="E37:K37">
    <cfRule type="containsErrors" dxfId="597" priority="1074">
      <formula>ISERROR(E37)</formula>
    </cfRule>
  </conditionalFormatting>
  <conditionalFormatting sqref="E37:K37">
    <cfRule type="expression" dxfId="596" priority="1073" stopIfTrue="1">
      <formula>#N/A</formula>
    </cfRule>
  </conditionalFormatting>
  <conditionalFormatting sqref="N178">
    <cfRule type="expression" priority="1003">
      <formula>"istzahl($D$10)"</formula>
    </cfRule>
  </conditionalFormatting>
  <conditionalFormatting sqref="E145">
    <cfRule type="expression" dxfId="595" priority="966" stopIfTrue="1">
      <formula>#N/A</formula>
    </cfRule>
  </conditionalFormatting>
  <conditionalFormatting sqref="E145">
    <cfRule type="containsErrors" dxfId="594" priority="965">
      <formula>ISERROR(E145)</formula>
    </cfRule>
  </conditionalFormatting>
  <conditionalFormatting sqref="E145">
    <cfRule type="expression" dxfId="593" priority="964" stopIfTrue="1">
      <formula>#N/A</formula>
    </cfRule>
  </conditionalFormatting>
  <conditionalFormatting sqref="E145">
    <cfRule type="containsErrors" dxfId="592" priority="963">
      <formula>ISERROR(E145)</formula>
    </cfRule>
  </conditionalFormatting>
  <conditionalFormatting sqref="E58:E138">
    <cfRule type="expression" dxfId="591" priority="962" stopIfTrue="1">
      <formula>#N/A</formula>
    </cfRule>
  </conditionalFormatting>
  <conditionalFormatting sqref="E58:E138">
    <cfRule type="containsErrors" dxfId="590" priority="961">
      <formula>ISERROR(E58)</formula>
    </cfRule>
  </conditionalFormatting>
  <conditionalFormatting sqref="E58:E138">
    <cfRule type="expression" dxfId="589" priority="960" stopIfTrue="1">
      <formula>#N/A</formula>
    </cfRule>
  </conditionalFormatting>
  <conditionalFormatting sqref="E58:E138">
    <cfRule type="containsErrors" dxfId="588" priority="959">
      <formula>ISERROR(E58)</formula>
    </cfRule>
  </conditionalFormatting>
  <conditionalFormatting sqref="E117">
    <cfRule type="expression" dxfId="587" priority="954" stopIfTrue="1">
      <formula>#N/A</formula>
    </cfRule>
  </conditionalFormatting>
  <conditionalFormatting sqref="E117">
    <cfRule type="containsErrors" dxfId="586" priority="953">
      <formula>ISERROR(E117)</formula>
    </cfRule>
  </conditionalFormatting>
  <conditionalFormatting sqref="E116">
    <cfRule type="expression" dxfId="585" priority="958" stopIfTrue="1">
      <formula>#N/A</formula>
    </cfRule>
  </conditionalFormatting>
  <conditionalFormatting sqref="E116">
    <cfRule type="containsErrors" dxfId="584" priority="957">
      <formula>ISERROR(E116)</formula>
    </cfRule>
  </conditionalFormatting>
  <conditionalFormatting sqref="E116">
    <cfRule type="expression" dxfId="583" priority="956" stopIfTrue="1">
      <formula>#N/A</formula>
    </cfRule>
  </conditionalFormatting>
  <conditionalFormatting sqref="E116">
    <cfRule type="containsErrors" dxfId="582" priority="955">
      <formula>ISERROR(E116)</formula>
    </cfRule>
  </conditionalFormatting>
  <conditionalFormatting sqref="E119">
    <cfRule type="expression" dxfId="581" priority="946" stopIfTrue="1">
      <formula>#N/A</formula>
    </cfRule>
  </conditionalFormatting>
  <conditionalFormatting sqref="E119">
    <cfRule type="containsErrors" dxfId="580" priority="945">
      <formula>ISERROR(E119)</formula>
    </cfRule>
  </conditionalFormatting>
  <conditionalFormatting sqref="E119">
    <cfRule type="expression" dxfId="579" priority="944" stopIfTrue="1">
      <formula>#N/A</formula>
    </cfRule>
  </conditionalFormatting>
  <conditionalFormatting sqref="E119">
    <cfRule type="containsErrors" dxfId="578" priority="943">
      <formula>ISERROR(E119)</formula>
    </cfRule>
  </conditionalFormatting>
  <conditionalFormatting sqref="E117">
    <cfRule type="expression" dxfId="577" priority="952" stopIfTrue="1">
      <formula>#N/A</formula>
    </cfRule>
  </conditionalFormatting>
  <conditionalFormatting sqref="E117">
    <cfRule type="containsErrors" dxfId="576" priority="951">
      <formula>ISERROR(E117)</formula>
    </cfRule>
  </conditionalFormatting>
  <conditionalFormatting sqref="E118">
    <cfRule type="expression" dxfId="575" priority="950" stopIfTrue="1">
      <formula>#N/A</formula>
    </cfRule>
  </conditionalFormatting>
  <conditionalFormatting sqref="E118">
    <cfRule type="containsErrors" dxfId="574" priority="949">
      <formula>ISERROR(E118)</formula>
    </cfRule>
  </conditionalFormatting>
  <conditionalFormatting sqref="E118">
    <cfRule type="expression" dxfId="573" priority="948" stopIfTrue="1">
      <formula>#N/A</formula>
    </cfRule>
  </conditionalFormatting>
  <conditionalFormatting sqref="E118">
    <cfRule type="containsErrors" dxfId="572" priority="947">
      <formula>ISERROR(E118)</formula>
    </cfRule>
  </conditionalFormatting>
  <conditionalFormatting sqref="E120">
    <cfRule type="expression" dxfId="571" priority="942" stopIfTrue="1">
      <formula>#N/A</formula>
    </cfRule>
  </conditionalFormatting>
  <conditionalFormatting sqref="E120">
    <cfRule type="containsErrors" dxfId="570" priority="941">
      <formula>ISERROR(E120)</formula>
    </cfRule>
  </conditionalFormatting>
  <conditionalFormatting sqref="E120">
    <cfRule type="expression" dxfId="569" priority="940" stopIfTrue="1">
      <formula>#N/A</formula>
    </cfRule>
  </conditionalFormatting>
  <conditionalFormatting sqref="E120">
    <cfRule type="containsErrors" dxfId="568" priority="939">
      <formula>ISERROR(E120)</formula>
    </cfRule>
  </conditionalFormatting>
  <conditionalFormatting sqref="E123">
    <cfRule type="expression" dxfId="567" priority="930" stopIfTrue="1">
      <formula>#N/A</formula>
    </cfRule>
  </conditionalFormatting>
  <conditionalFormatting sqref="E123">
    <cfRule type="containsErrors" dxfId="566" priority="929">
      <formula>ISERROR(E123)</formula>
    </cfRule>
  </conditionalFormatting>
  <conditionalFormatting sqref="E123">
    <cfRule type="expression" dxfId="565" priority="928" stopIfTrue="1">
      <formula>#N/A</formula>
    </cfRule>
  </conditionalFormatting>
  <conditionalFormatting sqref="E123">
    <cfRule type="containsErrors" dxfId="564" priority="927">
      <formula>ISERROR(E123)</formula>
    </cfRule>
  </conditionalFormatting>
  <conditionalFormatting sqref="E121">
    <cfRule type="expression" dxfId="563" priority="938" stopIfTrue="1">
      <formula>#N/A</formula>
    </cfRule>
  </conditionalFormatting>
  <conditionalFormatting sqref="E121">
    <cfRule type="containsErrors" dxfId="562" priority="937">
      <formula>ISERROR(E121)</formula>
    </cfRule>
  </conditionalFormatting>
  <conditionalFormatting sqref="E121">
    <cfRule type="expression" dxfId="561" priority="936" stopIfTrue="1">
      <formula>#N/A</formula>
    </cfRule>
  </conditionalFormatting>
  <conditionalFormatting sqref="E121">
    <cfRule type="containsErrors" dxfId="560" priority="935">
      <formula>ISERROR(E121)</formula>
    </cfRule>
  </conditionalFormatting>
  <conditionalFormatting sqref="E122">
    <cfRule type="expression" dxfId="559" priority="934" stopIfTrue="1">
      <formula>#N/A</formula>
    </cfRule>
  </conditionalFormatting>
  <conditionalFormatting sqref="E122">
    <cfRule type="containsErrors" dxfId="558" priority="933">
      <formula>ISERROR(E122)</formula>
    </cfRule>
  </conditionalFormatting>
  <conditionalFormatting sqref="E122">
    <cfRule type="expression" dxfId="557" priority="932" stopIfTrue="1">
      <formula>#N/A</formula>
    </cfRule>
  </conditionalFormatting>
  <conditionalFormatting sqref="E122">
    <cfRule type="containsErrors" dxfId="556" priority="931">
      <formula>ISERROR(E122)</formula>
    </cfRule>
  </conditionalFormatting>
  <conditionalFormatting sqref="E124">
    <cfRule type="expression" dxfId="555" priority="926" stopIfTrue="1">
      <formula>#N/A</formula>
    </cfRule>
  </conditionalFormatting>
  <conditionalFormatting sqref="E124">
    <cfRule type="containsErrors" dxfId="554" priority="925">
      <formula>ISERROR(E124)</formula>
    </cfRule>
  </conditionalFormatting>
  <conditionalFormatting sqref="E124">
    <cfRule type="expression" dxfId="553" priority="924" stopIfTrue="1">
      <formula>#N/A</formula>
    </cfRule>
  </conditionalFormatting>
  <conditionalFormatting sqref="E124">
    <cfRule type="containsErrors" dxfId="552" priority="923">
      <formula>ISERROR(E124)</formula>
    </cfRule>
  </conditionalFormatting>
  <conditionalFormatting sqref="E127">
    <cfRule type="expression" dxfId="551" priority="914" stopIfTrue="1">
      <formula>#N/A</formula>
    </cfRule>
  </conditionalFormatting>
  <conditionalFormatting sqref="E127">
    <cfRule type="containsErrors" dxfId="550" priority="913">
      <formula>ISERROR(E127)</formula>
    </cfRule>
  </conditionalFormatting>
  <conditionalFormatting sqref="E127">
    <cfRule type="expression" dxfId="549" priority="912" stopIfTrue="1">
      <formula>#N/A</formula>
    </cfRule>
  </conditionalFormatting>
  <conditionalFormatting sqref="E127">
    <cfRule type="containsErrors" dxfId="548" priority="911">
      <formula>ISERROR(E127)</formula>
    </cfRule>
  </conditionalFormatting>
  <conditionalFormatting sqref="E125">
    <cfRule type="expression" dxfId="547" priority="922" stopIfTrue="1">
      <formula>#N/A</formula>
    </cfRule>
  </conditionalFormatting>
  <conditionalFormatting sqref="E125">
    <cfRule type="containsErrors" dxfId="546" priority="921">
      <formula>ISERROR(E125)</formula>
    </cfRule>
  </conditionalFormatting>
  <conditionalFormatting sqref="E125">
    <cfRule type="expression" dxfId="545" priority="920" stopIfTrue="1">
      <formula>#N/A</formula>
    </cfRule>
  </conditionalFormatting>
  <conditionalFormatting sqref="E125">
    <cfRule type="containsErrors" dxfId="544" priority="919">
      <formula>ISERROR(E125)</formula>
    </cfRule>
  </conditionalFormatting>
  <conditionalFormatting sqref="E126">
    <cfRule type="expression" dxfId="543" priority="918" stopIfTrue="1">
      <formula>#N/A</formula>
    </cfRule>
  </conditionalFormatting>
  <conditionalFormatting sqref="E126">
    <cfRule type="containsErrors" dxfId="542" priority="917">
      <formula>ISERROR(E126)</formula>
    </cfRule>
  </conditionalFormatting>
  <conditionalFormatting sqref="E126">
    <cfRule type="expression" dxfId="541" priority="916" stopIfTrue="1">
      <formula>#N/A</formula>
    </cfRule>
  </conditionalFormatting>
  <conditionalFormatting sqref="E126">
    <cfRule type="containsErrors" dxfId="540" priority="915">
      <formula>ISERROR(E126)</formula>
    </cfRule>
  </conditionalFormatting>
  <conditionalFormatting sqref="E128">
    <cfRule type="expression" dxfId="539" priority="910" stopIfTrue="1">
      <formula>#N/A</formula>
    </cfRule>
  </conditionalFormatting>
  <conditionalFormatting sqref="E128">
    <cfRule type="containsErrors" dxfId="538" priority="909">
      <formula>ISERROR(E128)</formula>
    </cfRule>
  </conditionalFormatting>
  <conditionalFormatting sqref="E128">
    <cfRule type="expression" dxfId="537" priority="908" stopIfTrue="1">
      <formula>#N/A</formula>
    </cfRule>
  </conditionalFormatting>
  <conditionalFormatting sqref="E128">
    <cfRule type="containsErrors" dxfId="536" priority="907">
      <formula>ISERROR(E128)</formula>
    </cfRule>
  </conditionalFormatting>
  <conditionalFormatting sqref="E131">
    <cfRule type="expression" dxfId="535" priority="898" stopIfTrue="1">
      <formula>#N/A</formula>
    </cfRule>
  </conditionalFormatting>
  <conditionalFormatting sqref="E131">
    <cfRule type="containsErrors" dxfId="534" priority="897">
      <formula>ISERROR(E131)</formula>
    </cfRule>
  </conditionalFormatting>
  <conditionalFormatting sqref="E131">
    <cfRule type="expression" dxfId="533" priority="896" stopIfTrue="1">
      <formula>#N/A</formula>
    </cfRule>
  </conditionalFormatting>
  <conditionalFormatting sqref="E131">
    <cfRule type="containsErrors" dxfId="532" priority="895">
      <formula>ISERROR(E131)</formula>
    </cfRule>
  </conditionalFormatting>
  <conditionalFormatting sqref="E129">
    <cfRule type="expression" dxfId="531" priority="906" stopIfTrue="1">
      <formula>#N/A</formula>
    </cfRule>
  </conditionalFormatting>
  <conditionalFormatting sqref="E129">
    <cfRule type="containsErrors" dxfId="530" priority="905">
      <formula>ISERROR(E129)</formula>
    </cfRule>
  </conditionalFormatting>
  <conditionalFormatting sqref="E129">
    <cfRule type="expression" dxfId="529" priority="904" stopIfTrue="1">
      <formula>#N/A</formula>
    </cfRule>
  </conditionalFormatting>
  <conditionalFormatting sqref="E129">
    <cfRule type="containsErrors" dxfId="528" priority="903">
      <formula>ISERROR(E129)</formula>
    </cfRule>
  </conditionalFormatting>
  <conditionalFormatting sqref="E130">
    <cfRule type="expression" dxfId="527" priority="902" stopIfTrue="1">
      <formula>#N/A</formula>
    </cfRule>
  </conditionalFormatting>
  <conditionalFormatting sqref="E130">
    <cfRule type="containsErrors" dxfId="526" priority="901">
      <formula>ISERROR(E130)</formula>
    </cfRule>
  </conditionalFormatting>
  <conditionalFormatting sqref="E130">
    <cfRule type="expression" dxfId="525" priority="900" stopIfTrue="1">
      <formula>#N/A</formula>
    </cfRule>
  </conditionalFormatting>
  <conditionalFormatting sqref="E130">
    <cfRule type="containsErrors" dxfId="524" priority="899">
      <formula>ISERROR(E130)</formula>
    </cfRule>
  </conditionalFormatting>
  <conditionalFormatting sqref="E132">
    <cfRule type="expression" dxfId="523" priority="894" stopIfTrue="1">
      <formula>#N/A</formula>
    </cfRule>
  </conditionalFormatting>
  <conditionalFormatting sqref="E132">
    <cfRule type="containsErrors" dxfId="522" priority="893">
      <formula>ISERROR(E132)</formula>
    </cfRule>
  </conditionalFormatting>
  <conditionalFormatting sqref="E132">
    <cfRule type="expression" dxfId="521" priority="892" stopIfTrue="1">
      <formula>#N/A</formula>
    </cfRule>
  </conditionalFormatting>
  <conditionalFormatting sqref="E132">
    <cfRule type="containsErrors" dxfId="520" priority="891">
      <formula>ISERROR(E132)</formula>
    </cfRule>
  </conditionalFormatting>
  <conditionalFormatting sqref="E133">
    <cfRule type="expression" dxfId="519" priority="890" stopIfTrue="1">
      <formula>#N/A</formula>
    </cfRule>
  </conditionalFormatting>
  <conditionalFormatting sqref="E133">
    <cfRule type="containsErrors" dxfId="518" priority="889">
      <formula>ISERROR(E133)</formula>
    </cfRule>
  </conditionalFormatting>
  <conditionalFormatting sqref="E133">
    <cfRule type="expression" dxfId="517" priority="888" stopIfTrue="1">
      <formula>#N/A</formula>
    </cfRule>
  </conditionalFormatting>
  <conditionalFormatting sqref="E133">
    <cfRule type="containsErrors" dxfId="516" priority="887">
      <formula>ISERROR(E133)</formula>
    </cfRule>
  </conditionalFormatting>
  <conditionalFormatting sqref="E134:E138">
    <cfRule type="expression" dxfId="515" priority="886" stopIfTrue="1">
      <formula>#N/A</formula>
    </cfRule>
  </conditionalFormatting>
  <conditionalFormatting sqref="E134:E138">
    <cfRule type="containsErrors" dxfId="514" priority="885">
      <formula>ISERROR(E134)</formula>
    </cfRule>
  </conditionalFormatting>
  <conditionalFormatting sqref="E134:E138">
    <cfRule type="expression" dxfId="513" priority="884" stopIfTrue="1">
      <formula>#N/A</formula>
    </cfRule>
  </conditionalFormatting>
  <conditionalFormatting sqref="E134:E138">
    <cfRule type="containsErrors" dxfId="512" priority="883">
      <formula>ISERROR(E134)</formula>
    </cfRule>
  </conditionalFormatting>
  <conditionalFormatting sqref="F145">
    <cfRule type="expression" dxfId="511" priority="878" stopIfTrue="1">
      <formula>#N/A</formula>
    </cfRule>
  </conditionalFormatting>
  <conditionalFormatting sqref="F145">
    <cfRule type="containsErrors" dxfId="510" priority="877">
      <formula>ISERROR(F145)</formula>
    </cfRule>
  </conditionalFormatting>
  <conditionalFormatting sqref="F145">
    <cfRule type="expression" dxfId="509" priority="876" stopIfTrue="1">
      <formula>#N/A</formula>
    </cfRule>
  </conditionalFormatting>
  <conditionalFormatting sqref="F145">
    <cfRule type="containsErrors" dxfId="508" priority="875">
      <formula>ISERROR(F145)</formula>
    </cfRule>
  </conditionalFormatting>
  <conditionalFormatting sqref="F58:F138">
    <cfRule type="expression" dxfId="507" priority="874" stopIfTrue="1">
      <formula>#N/A</formula>
    </cfRule>
  </conditionalFormatting>
  <conditionalFormatting sqref="F58:F138">
    <cfRule type="containsErrors" dxfId="506" priority="873">
      <formula>ISERROR(F58)</formula>
    </cfRule>
  </conditionalFormatting>
  <conditionalFormatting sqref="F58:F138">
    <cfRule type="expression" dxfId="505" priority="872" stopIfTrue="1">
      <formula>#N/A</formula>
    </cfRule>
  </conditionalFormatting>
  <conditionalFormatting sqref="F58:F138">
    <cfRule type="containsErrors" dxfId="504" priority="871">
      <formula>ISERROR(F58)</formula>
    </cfRule>
  </conditionalFormatting>
  <conditionalFormatting sqref="F117">
    <cfRule type="expression" dxfId="503" priority="866" stopIfTrue="1">
      <formula>#N/A</formula>
    </cfRule>
  </conditionalFormatting>
  <conditionalFormatting sqref="F117">
    <cfRule type="containsErrors" dxfId="502" priority="865">
      <formula>ISERROR(F117)</formula>
    </cfRule>
  </conditionalFormatting>
  <conditionalFormatting sqref="F116">
    <cfRule type="expression" dxfId="501" priority="870" stopIfTrue="1">
      <formula>#N/A</formula>
    </cfRule>
  </conditionalFormatting>
  <conditionalFormatting sqref="F116">
    <cfRule type="containsErrors" dxfId="500" priority="869">
      <formula>ISERROR(F116)</formula>
    </cfRule>
  </conditionalFormatting>
  <conditionalFormatting sqref="F116">
    <cfRule type="expression" dxfId="499" priority="868" stopIfTrue="1">
      <formula>#N/A</formula>
    </cfRule>
  </conditionalFormatting>
  <conditionalFormatting sqref="F116">
    <cfRule type="containsErrors" dxfId="498" priority="867">
      <formula>ISERROR(F116)</formula>
    </cfRule>
  </conditionalFormatting>
  <conditionalFormatting sqref="F119">
    <cfRule type="expression" dxfId="497" priority="858" stopIfTrue="1">
      <formula>#N/A</formula>
    </cfRule>
  </conditionalFormatting>
  <conditionalFormatting sqref="F119">
    <cfRule type="containsErrors" dxfId="496" priority="857">
      <formula>ISERROR(F119)</formula>
    </cfRule>
  </conditionalFormatting>
  <conditionalFormatting sqref="F119">
    <cfRule type="expression" dxfId="495" priority="856" stopIfTrue="1">
      <formula>#N/A</formula>
    </cfRule>
  </conditionalFormatting>
  <conditionalFormatting sqref="F119">
    <cfRule type="containsErrors" dxfId="494" priority="855">
      <formula>ISERROR(F119)</formula>
    </cfRule>
  </conditionalFormatting>
  <conditionalFormatting sqref="F117">
    <cfRule type="expression" dxfId="493" priority="864" stopIfTrue="1">
      <formula>#N/A</formula>
    </cfRule>
  </conditionalFormatting>
  <conditionalFormatting sqref="F117">
    <cfRule type="containsErrors" dxfId="492" priority="863">
      <formula>ISERROR(F117)</formula>
    </cfRule>
  </conditionalFormatting>
  <conditionalFormatting sqref="F118">
    <cfRule type="expression" dxfId="491" priority="862" stopIfTrue="1">
      <formula>#N/A</formula>
    </cfRule>
  </conditionalFormatting>
  <conditionalFormatting sqref="F118">
    <cfRule type="containsErrors" dxfId="490" priority="861">
      <formula>ISERROR(F118)</formula>
    </cfRule>
  </conditionalFormatting>
  <conditionalFormatting sqref="F118">
    <cfRule type="expression" dxfId="489" priority="860" stopIfTrue="1">
      <formula>#N/A</formula>
    </cfRule>
  </conditionalFormatting>
  <conditionalFormatting sqref="F118">
    <cfRule type="containsErrors" dxfId="488" priority="859">
      <formula>ISERROR(F118)</formula>
    </cfRule>
  </conditionalFormatting>
  <conditionalFormatting sqref="F120">
    <cfRule type="expression" dxfId="487" priority="854" stopIfTrue="1">
      <formula>#N/A</formula>
    </cfRule>
  </conditionalFormatting>
  <conditionalFormatting sqref="F120">
    <cfRule type="containsErrors" dxfId="486" priority="853">
      <formula>ISERROR(F120)</formula>
    </cfRule>
  </conditionalFormatting>
  <conditionalFormatting sqref="F120">
    <cfRule type="expression" dxfId="485" priority="852" stopIfTrue="1">
      <formula>#N/A</formula>
    </cfRule>
  </conditionalFormatting>
  <conditionalFormatting sqref="F120">
    <cfRule type="containsErrors" dxfId="484" priority="851">
      <formula>ISERROR(F120)</formula>
    </cfRule>
  </conditionalFormatting>
  <conditionalFormatting sqref="F123">
    <cfRule type="expression" dxfId="483" priority="842" stopIfTrue="1">
      <formula>#N/A</formula>
    </cfRule>
  </conditionalFormatting>
  <conditionalFormatting sqref="F123">
    <cfRule type="containsErrors" dxfId="482" priority="841">
      <formula>ISERROR(F123)</formula>
    </cfRule>
  </conditionalFormatting>
  <conditionalFormatting sqref="F123">
    <cfRule type="expression" dxfId="481" priority="840" stopIfTrue="1">
      <formula>#N/A</formula>
    </cfRule>
  </conditionalFormatting>
  <conditionalFormatting sqref="F123">
    <cfRule type="containsErrors" dxfId="480" priority="839">
      <formula>ISERROR(F123)</formula>
    </cfRule>
  </conditionalFormatting>
  <conditionalFormatting sqref="F121">
    <cfRule type="expression" dxfId="479" priority="850" stopIfTrue="1">
      <formula>#N/A</formula>
    </cfRule>
  </conditionalFormatting>
  <conditionalFormatting sqref="F121">
    <cfRule type="containsErrors" dxfId="478" priority="849">
      <formula>ISERROR(F121)</formula>
    </cfRule>
  </conditionalFormatting>
  <conditionalFormatting sqref="F121">
    <cfRule type="expression" dxfId="477" priority="848" stopIfTrue="1">
      <formula>#N/A</formula>
    </cfRule>
  </conditionalFormatting>
  <conditionalFormatting sqref="F121">
    <cfRule type="containsErrors" dxfId="476" priority="847">
      <formula>ISERROR(F121)</formula>
    </cfRule>
  </conditionalFormatting>
  <conditionalFormatting sqref="F122">
    <cfRule type="expression" dxfId="475" priority="846" stopIfTrue="1">
      <formula>#N/A</formula>
    </cfRule>
  </conditionalFormatting>
  <conditionalFormatting sqref="F122">
    <cfRule type="containsErrors" dxfId="474" priority="845">
      <formula>ISERROR(F122)</formula>
    </cfRule>
  </conditionalFormatting>
  <conditionalFormatting sqref="F122">
    <cfRule type="expression" dxfId="473" priority="844" stopIfTrue="1">
      <formula>#N/A</formula>
    </cfRule>
  </conditionalFormatting>
  <conditionalFormatting sqref="F122">
    <cfRule type="containsErrors" dxfId="472" priority="843">
      <formula>ISERROR(F122)</formula>
    </cfRule>
  </conditionalFormatting>
  <conditionalFormatting sqref="F124">
    <cfRule type="expression" dxfId="471" priority="838" stopIfTrue="1">
      <formula>#N/A</formula>
    </cfRule>
  </conditionalFormatting>
  <conditionalFormatting sqref="F124">
    <cfRule type="containsErrors" dxfId="470" priority="837">
      <formula>ISERROR(F124)</formula>
    </cfRule>
  </conditionalFormatting>
  <conditionalFormatting sqref="F124">
    <cfRule type="expression" dxfId="469" priority="836" stopIfTrue="1">
      <formula>#N/A</formula>
    </cfRule>
  </conditionalFormatting>
  <conditionalFormatting sqref="F124">
    <cfRule type="containsErrors" dxfId="468" priority="835">
      <formula>ISERROR(F124)</formula>
    </cfRule>
  </conditionalFormatting>
  <conditionalFormatting sqref="F127">
    <cfRule type="expression" dxfId="467" priority="826" stopIfTrue="1">
      <formula>#N/A</formula>
    </cfRule>
  </conditionalFormatting>
  <conditionalFormatting sqref="F127">
    <cfRule type="containsErrors" dxfId="466" priority="825">
      <formula>ISERROR(F127)</formula>
    </cfRule>
  </conditionalFormatting>
  <conditionalFormatting sqref="F127">
    <cfRule type="expression" dxfId="465" priority="824" stopIfTrue="1">
      <formula>#N/A</formula>
    </cfRule>
  </conditionalFormatting>
  <conditionalFormatting sqref="F127">
    <cfRule type="containsErrors" dxfId="464" priority="823">
      <formula>ISERROR(F127)</formula>
    </cfRule>
  </conditionalFormatting>
  <conditionalFormatting sqref="F125">
    <cfRule type="expression" dxfId="463" priority="834" stopIfTrue="1">
      <formula>#N/A</formula>
    </cfRule>
  </conditionalFormatting>
  <conditionalFormatting sqref="F125">
    <cfRule type="containsErrors" dxfId="462" priority="833">
      <formula>ISERROR(F125)</formula>
    </cfRule>
  </conditionalFormatting>
  <conditionalFormatting sqref="F125">
    <cfRule type="expression" dxfId="461" priority="832" stopIfTrue="1">
      <formula>#N/A</formula>
    </cfRule>
  </conditionalFormatting>
  <conditionalFormatting sqref="F125">
    <cfRule type="containsErrors" dxfId="460" priority="831">
      <formula>ISERROR(F125)</formula>
    </cfRule>
  </conditionalFormatting>
  <conditionalFormatting sqref="F126">
    <cfRule type="expression" dxfId="459" priority="830" stopIfTrue="1">
      <formula>#N/A</formula>
    </cfRule>
  </conditionalFormatting>
  <conditionalFormatting sqref="F126">
    <cfRule type="containsErrors" dxfId="458" priority="829">
      <formula>ISERROR(F126)</formula>
    </cfRule>
  </conditionalFormatting>
  <conditionalFormatting sqref="F126">
    <cfRule type="expression" dxfId="457" priority="828" stopIfTrue="1">
      <formula>#N/A</formula>
    </cfRule>
  </conditionalFormatting>
  <conditionalFormatting sqref="F126">
    <cfRule type="containsErrors" dxfId="456" priority="827">
      <formula>ISERROR(F126)</formula>
    </cfRule>
  </conditionalFormatting>
  <conditionalFormatting sqref="F128">
    <cfRule type="expression" dxfId="455" priority="822" stopIfTrue="1">
      <formula>#N/A</formula>
    </cfRule>
  </conditionalFormatting>
  <conditionalFormatting sqref="F128">
    <cfRule type="containsErrors" dxfId="454" priority="821">
      <formula>ISERROR(F128)</formula>
    </cfRule>
  </conditionalFormatting>
  <conditionalFormatting sqref="F128">
    <cfRule type="expression" dxfId="453" priority="820" stopIfTrue="1">
      <formula>#N/A</formula>
    </cfRule>
  </conditionalFormatting>
  <conditionalFormatting sqref="F128">
    <cfRule type="containsErrors" dxfId="452" priority="819">
      <formula>ISERROR(F128)</formula>
    </cfRule>
  </conditionalFormatting>
  <conditionalFormatting sqref="F131">
    <cfRule type="expression" dxfId="451" priority="810" stopIfTrue="1">
      <formula>#N/A</formula>
    </cfRule>
  </conditionalFormatting>
  <conditionalFormatting sqref="F131">
    <cfRule type="containsErrors" dxfId="450" priority="809">
      <formula>ISERROR(F131)</formula>
    </cfRule>
  </conditionalFormatting>
  <conditionalFormatting sqref="F131">
    <cfRule type="expression" dxfId="449" priority="808" stopIfTrue="1">
      <formula>#N/A</formula>
    </cfRule>
  </conditionalFormatting>
  <conditionalFormatting sqref="F131">
    <cfRule type="containsErrors" dxfId="448" priority="807">
      <formula>ISERROR(F131)</formula>
    </cfRule>
  </conditionalFormatting>
  <conditionalFormatting sqref="F129">
    <cfRule type="expression" dxfId="447" priority="818" stopIfTrue="1">
      <formula>#N/A</formula>
    </cfRule>
  </conditionalFormatting>
  <conditionalFormatting sqref="F129">
    <cfRule type="containsErrors" dxfId="446" priority="817">
      <formula>ISERROR(F129)</formula>
    </cfRule>
  </conditionalFormatting>
  <conditionalFormatting sqref="F129">
    <cfRule type="expression" dxfId="445" priority="816" stopIfTrue="1">
      <formula>#N/A</formula>
    </cfRule>
  </conditionalFormatting>
  <conditionalFormatting sqref="F129">
    <cfRule type="containsErrors" dxfId="444" priority="815">
      <formula>ISERROR(F129)</formula>
    </cfRule>
  </conditionalFormatting>
  <conditionalFormatting sqref="F130">
    <cfRule type="expression" dxfId="443" priority="814" stopIfTrue="1">
      <formula>#N/A</formula>
    </cfRule>
  </conditionalFormatting>
  <conditionalFormatting sqref="F130">
    <cfRule type="containsErrors" dxfId="442" priority="813">
      <formula>ISERROR(F130)</formula>
    </cfRule>
  </conditionalFormatting>
  <conditionalFormatting sqref="F130">
    <cfRule type="expression" dxfId="441" priority="812" stopIfTrue="1">
      <formula>#N/A</formula>
    </cfRule>
  </conditionalFormatting>
  <conditionalFormatting sqref="F130">
    <cfRule type="containsErrors" dxfId="440" priority="811">
      <formula>ISERROR(F130)</formula>
    </cfRule>
  </conditionalFormatting>
  <conditionalFormatting sqref="F132">
    <cfRule type="expression" dxfId="439" priority="806" stopIfTrue="1">
      <formula>#N/A</formula>
    </cfRule>
  </conditionalFormatting>
  <conditionalFormatting sqref="F132">
    <cfRule type="containsErrors" dxfId="438" priority="805">
      <formula>ISERROR(F132)</formula>
    </cfRule>
  </conditionalFormatting>
  <conditionalFormatting sqref="F132">
    <cfRule type="expression" dxfId="437" priority="804" stopIfTrue="1">
      <formula>#N/A</formula>
    </cfRule>
  </conditionalFormatting>
  <conditionalFormatting sqref="F132">
    <cfRule type="containsErrors" dxfId="436" priority="803">
      <formula>ISERROR(F132)</formula>
    </cfRule>
  </conditionalFormatting>
  <conditionalFormatting sqref="F133">
    <cfRule type="expression" dxfId="435" priority="802" stopIfTrue="1">
      <formula>#N/A</formula>
    </cfRule>
  </conditionalFormatting>
  <conditionalFormatting sqref="F133">
    <cfRule type="containsErrors" dxfId="434" priority="801">
      <formula>ISERROR(F133)</formula>
    </cfRule>
  </conditionalFormatting>
  <conditionalFormatting sqref="F133">
    <cfRule type="expression" dxfId="433" priority="800" stopIfTrue="1">
      <formula>#N/A</formula>
    </cfRule>
  </conditionalFormatting>
  <conditionalFormatting sqref="F133">
    <cfRule type="containsErrors" dxfId="432" priority="799">
      <formula>ISERROR(F133)</formula>
    </cfRule>
  </conditionalFormatting>
  <conditionalFormatting sqref="F134:F138">
    <cfRule type="expression" dxfId="431" priority="798" stopIfTrue="1">
      <formula>#N/A</formula>
    </cfRule>
  </conditionalFormatting>
  <conditionalFormatting sqref="F134:F138">
    <cfRule type="containsErrors" dxfId="430" priority="797">
      <formula>ISERROR(F134)</formula>
    </cfRule>
  </conditionalFormatting>
  <conditionalFormatting sqref="F134:F138">
    <cfRule type="expression" dxfId="429" priority="796" stopIfTrue="1">
      <formula>#N/A</formula>
    </cfRule>
  </conditionalFormatting>
  <conditionalFormatting sqref="F134:F138">
    <cfRule type="containsErrors" dxfId="428" priority="795">
      <formula>ISERROR(F134)</formula>
    </cfRule>
  </conditionalFormatting>
  <conditionalFormatting sqref="E146:E147">
    <cfRule type="expression" dxfId="427" priority="790" stopIfTrue="1">
      <formula>#N/A</formula>
    </cfRule>
  </conditionalFormatting>
  <conditionalFormatting sqref="E146:E147">
    <cfRule type="containsErrors" dxfId="426" priority="789">
      <formula>ISERROR(E146)</formula>
    </cfRule>
  </conditionalFormatting>
  <conditionalFormatting sqref="E146:E147">
    <cfRule type="expression" dxfId="425" priority="788" stopIfTrue="1">
      <formula>#N/A</formula>
    </cfRule>
  </conditionalFormatting>
  <conditionalFormatting sqref="E146:E147">
    <cfRule type="containsErrors" dxfId="424" priority="787">
      <formula>ISERROR(E146)</formula>
    </cfRule>
  </conditionalFormatting>
  <conditionalFormatting sqref="E146:E147">
    <cfRule type="expression" dxfId="423" priority="786" stopIfTrue="1">
      <formula>#N/A</formula>
    </cfRule>
  </conditionalFormatting>
  <conditionalFormatting sqref="E146:E147">
    <cfRule type="containsErrors" dxfId="422" priority="785">
      <formula>ISERROR(E146)</formula>
    </cfRule>
  </conditionalFormatting>
  <conditionalFormatting sqref="E146:E147">
    <cfRule type="expression" dxfId="421" priority="784" stopIfTrue="1">
      <formula>#N/A</formula>
    </cfRule>
  </conditionalFormatting>
  <conditionalFormatting sqref="E146:E147">
    <cfRule type="containsErrors" dxfId="420" priority="783">
      <formula>ISERROR(E146)</formula>
    </cfRule>
  </conditionalFormatting>
  <conditionalFormatting sqref="F146:F147">
    <cfRule type="expression" dxfId="419" priority="782" stopIfTrue="1">
      <formula>#N/A</formula>
    </cfRule>
  </conditionalFormatting>
  <conditionalFormatting sqref="F146:F147">
    <cfRule type="containsErrors" dxfId="418" priority="781">
      <formula>ISERROR(F146)</formula>
    </cfRule>
  </conditionalFormatting>
  <conditionalFormatting sqref="F146:F147">
    <cfRule type="expression" dxfId="417" priority="780" stopIfTrue="1">
      <formula>#N/A</formula>
    </cfRule>
  </conditionalFormatting>
  <conditionalFormatting sqref="F146:F147">
    <cfRule type="containsErrors" dxfId="416" priority="779">
      <formula>ISERROR(F146)</formula>
    </cfRule>
  </conditionalFormatting>
  <conditionalFormatting sqref="F146:F147">
    <cfRule type="expression" dxfId="415" priority="778" stopIfTrue="1">
      <formula>#N/A</formula>
    </cfRule>
  </conditionalFormatting>
  <conditionalFormatting sqref="F146:F147">
    <cfRule type="containsErrors" dxfId="414" priority="777">
      <formula>ISERROR(F146)</formula>
    </cfRule>
  </conditionalFormatting>
  <conditionalFormatting sqref="F146:F147">
    <cfRule type="expression" dxfId="413" priority="776" stopIfTrue="1">
      <formula>#N/A</formula>
    </cfRule>
  </conditionalFormatting>
  <conditionalFormatting sqref="F146:F147">
    <cfRule type="containsErrors" dxfId="412" priority="775">
      <formula>ISERROR(F146)</formula>
    </cfRule>
  </conditionalFormatting>
  <conditionalFormatting sqref="O148:U148">
    <cfRule type="expression" dxfId="411" priority="770" stopIfTrue="1">
      <formula>#N/A</formula>
    </cfRule>
  </conditionalFormatting>
  <conditionalFormatting sqref="O148:U148">
    <cfRule type="containsErrors" dxfId="410" priority="769">
      <formula>ISERROR(O148)</formula>
    </cfRule>
  </conditionalFormatting>
  <conditionalFormatting sqref="O148:U148">
    <cfRule type="expression" dxfId="409" priority="768" stopIfTrue="1">
      <formula>#N/A</formula>
    </cfRule>
  </conditionalFormatting>
  <conditionalFormatting sqref="O148:U148">
    <cfRule type="containsErrors" dxfId="408" priority="767">
      <formula>ISERROR(O148)</formula>
    </cfRule>
  </conditionalFormatting>
  <conditionalFormatting sqref="E148:K148">
    <cfRule type="expression" dxfId="407" priority="774" stopIfTrue="1">
      <formula>#N/A</formula>
    </cfRule>
  </conditionalFormatting>
  <conditionalFormatting sqref="E148:K148">
    <cfRule type="containsErrors" dxfId="406" priority="773">
      <formula>ISERROR(E148)</formula>
    </cfRule>
  </conditionalFormatting>
  <conditionalFormatting sqref="E148:K148">
    <cfRule type="expression" dxfId="405" priority="772" stopIfTrue="1">
      <formula>#N/A</formula>
    </cfRule>
  </conditionalFormatting>
  <conditionalFormatting sqref="E148:K148">
    <cfRule type="containsErrors" dxfId="404" priority="771">
      <formula>ISERROR(E148)</formula>
    </cfRule>
  </conditionalFormatting>
  <conditionalFormatting sqref="Q38:Q39">
    <cfRule type="expression" dxfId="403" priority="736" stopIfTrue="1">
      <formula>#N/A</formula>
    </cfRule>
  </conditionalFormatting>
  <conditionalFormatting sqref="Q38:Q39">
    <cfRule type="containsErrors" dxfId="402" priority="735">
      <formula>ISERROR(Q38)</formula>
    </cfRule>
  </conditionalFormatting>
  <conditionalFormatting sqref="Q38:Q39">
    <cfRule type="expression" dxfId="401" priority="734" stopIfTrue="1">
      <formula>#N/A</formula>
    </cfRule>
  </conditionalFormatting>
  <conditionalFormatting sqref="Q38:Q39">
    <cfRule type="containsErrors" dxfId="400" priority="733">
      <formula>ISERROR(Q38)</formula>
    </cfRule>
  </conditionalFormatting>
  <conditionalFormatting sqref="S38:S39">
    <cfRule type="expression" dxfId="399" priority="732" stopIfTrue="1">
      <formula>#N/A</formula>
    </cfRule>
  </conditionalFormatting>
  <conditionalFormatting sqref="S38:S39">
    <cfRule type="containsErrors" dxfId="398" priority="731">
      <formula>ISERROR(S38)</formula>
    </cfRule>
  </conditionalFormatting>
  <conditionalFormatting sqref="S38:S39">
    <cfRule type="expression" dxfId="397" priority="730" stopIfTrue="1">
      <formula>#N/A</formula>
    </cfRule>
  </conditionalFormatting>
  <conditionalFormatting sqref="S38:S39">
    <cfRule type="containsErrors" dxfId="396" priority="729">
      <formula>ISERROR(S38)</formula>
    </cfRule>
  </conditionalFormatting>
  <conditionalFormatting sqref="U38:U39">
    <cfRule type="expression" dxfId="395" priority="728" stopIfTrue="1">
      <formula>#N/A</formula>
    </cfRule>
  </conditionalFormatting>
  <conditionalFormatting sqref="U38:U39">
    <cfRule type="containsErrors" dxfId="394" priority="727">
      <formula>ISERROR(U38)</formula>
    </cfRule>
  </conditionalFormatting>
  <conditionalFormatting sqref="U38:U39">
    <cfRule type="expression" dxfId="393" priority="726" stopIfTrue="1">
      <formula>#N/A</formula>
    </cfRule>
  </conditionalFormatting>
  <conditionalFormatting sqref="U38:U39">
    <cfRule type="containsErrors" dxfId="392" priority="725">
      <formula>ISERROR(U38)</formula>
    </cfRule>
  </conditionalFormatting>
  <conditionalFormatting sqref="E36 J36:K36">
    <cfRule type="expression" dxfId="391" priority="724" stopIfTrue="1">
      <formula>#N/A</formula>
    </cfRule>
  </conditionalFormatting>
  <conditionalFormatting sqref="E36 J36:K36">
    <cfRule type="containsErrors" dxfId="390" priority="723">
      <formula>ISERROR(E36)</formula>
    </cfRule>
  </conditionalFormatting>
  <conditionalFormatting sqref="E36 J36:K36">
    <cfRule type="expression" dxfId="389" priority="722" stopIfTrue="1">
      <formula>#N/A</formula>
    </cfRule>
  </conditionalFormatting>
  <conditionalFormatting sqref="E36 J36:K36">
    <cfRule type="containsErrors" dxfId="388" priority="721">
      <formula>ISERROR(E36)</formula>
    </cfRule>
  </conditionalFormatting>
  <conditionalFormatting sqref="O36 T36:U36">
    <cfRule type="expression" dxfId="387" priority="720" stopIfTrue="1">
      <formula>#N/A</formula>
    </cfRule>
  </conditionalFormatting>
  <conditionalFormatting sqref="O36 T36:U36">
    <cfRule type="containsErrors" dxfId="386" priority="719">
      <formula>ISERROR(O36)</formula>
    </cfRule>
  </conditionalFormatting>
  <conditionalFormatting sqref="O36 T36:U36">
    <cfRule type="expression" dxfId="385" priority="718" stopIfTrue="1">
      <formula>#N/A</formula>
    </cfRule>
  </conditionalFormatting>
  <conditionalFormatting sqref="O36 T36:U36">
    <cfRule type="containsErrors" dxfId="384" priority="717">
      <formula>ISERROR(O36)</formula>
    </cfRule>
  </conditionalFormatting>
  <conditionalFormatting sqref="E56 J56:K56">
    <cfRule type="expression" dxfId="383" priority="716" stopIfTrue="1">
      <formula>#N/A</formula>
    </cfRule>
  </conditionalFormatting>
  <conditionalFormatting sqref="E56 J56:K56">
    <cfRule type="containsErrors" dxfId="382" priority="715">
      <formula>ISERROR(E56)</formula>
    </cfRule>
  </conditionalFormatting>
  <conditionalFormatting sqref="E56 J56:K56">
    <cfRule type="expression" dxfId="381" priority="714" stopIfTrue="1">
      <formula>#N/A</formula>
    </cfRule>
  </conditionalFormatting>
  <conditionalFormatting sqref="E56 J56:K56">
    <cfRule type="containsErrors" dxfId="380" priority="713">
      <formula>ISERROR(E56)</formula>
    </cfRule>
  </conditionalFormatting>
  <conditionalFormatting sqref="H58:H138">
    <cfRule type="expression" dxfId="379" priority="712" stopIfTrue="1">
      <formula>#N/A</formula>
    </cfRule>
  </conditionalFormatting>
  <conditionalFormatting sqref="H58:H138">
    <cfRule type="containsErrors" dxfId="378" priority="711">
      <formula>ISERROR(H58)</formula>
    </cfRule>
  </conditionalFormatting>
  <conditionalFormatting sqref="H58:H138">
    <cfRule type="expression" dxfId="377" priority="710" stopIfTrue="1">
      <formula>#N/A</formula>
    </cfRule>
  </conditionalFormatting>
  <conditionalFormatting sqref="H58:H138">
    <cfRule type="containsErrors" dxfId="376" priority="709">
      <formula>ISERROR(H58)</formula>
    </cfRule>
  </conditionalFormatting>
  <conditionalFormatting sqref="H117">
    <cfRule type="expression" dxfId="375" priority="704" stopIfTrue="1">
      <formula>#N/A</formula>
    </cfRule>
  </conditionalFormatting>
  <conditionalFormatting sqref="H117">
    <cfRule type="containsErrors" dxfId="374" priority="703">
      <formula>ISERROR(H117)</formula>
    </cfRule>
  </conditionalFormatting>
  <conditionalFormatting sqref="H116">
    <cfRule type="expression" dxfId="373" priority="708" stopIfTrue="1">
      <formula>#N/A</formula>
    </cfRule>
  </conditionalFormatting>
  <conditionalFormatting sqref="H116">
    <cfRule type="containsErrors" dxfId="372" priority="707">
      <formula>ISERROR(H116)</formula>
    </cfRule>
  </conditionalFormatting>
  <conditionalFormatting sqref="H116">
    <cfRule type="expression" dxfId="371" priority="706" stopIfTrue="1">
      <formula>#N/A</formula>
    </cfRule>
  </conditionalFormatting>
  <conditionalFormatting sqref="H116">
    <cfRule type="containsErrors" dxfId="370" priority="705">
      <formula>ISERROR(H116)</formula>
    </cfRule>
  </conditionalFormatting>
  <conditionalFormatting sqref="H119">
    <cfRule type="expression" dxfId="369" priority="696" stopIfTrue="1">
      <formula>#N/A</formula>
    </cfRule>
  </conditionalFormatting>
  <conditionalFormatting sqref="H119">
    <cfRule type="containsErrors" dxfId="368" priority="695">
      <formula>ISERROR(H119)</formula>
    </cfRule>
  </conditionalFormatting>
  <conditionalFormatting sqref="H119">
    <cfRule type="expression" dxfId="367" priority="694" stopIfTrue="1">
      <formula>#N/A</formula>
    </cfRule>
  </conditionalFormatting>
  <conditionalFormatting sqref="H119">
    <cfRule type="containsErrors" dxfId="366" priority="693">
      <formula>ISERROR(H119)</formula>
    </cfRule>
  </conditionalFormatting>
  <conditionalFormatting sqref="H117">
    <cfRule type="expression" dxfId="365" priority="702" stopIfTrue="1">
      <formula>#N/A</formula>
    </cfRule>
  </conditionalFormatting>
  <conditionalFormatting sqref="H117">
    <cfRule type="containsErrors" dxfId="364" priority="701">
      <formula>ISERROR(H117)</formula>
    </cfRule>
  </conditionalFormatting>
  <conditionalFormatting sqref="H118">
    <cfRule type="expression" dxfId="363" priority="700" stopIfTrue="1">
      <formula>#N/A</formula>
    </cfRule>
  </conditionalFormatting>
  <conditionalFormatting sqref="H118">
    <cfRule type="containsErrors" dxfId="362" priority="699">
      <formula>ISERROR(H118)</formula>
    </cfRule>
  </conditionalFormatting>
  <conditionalFormatting sqref="H118">
    <cfRule type="expression" dxfId="361" priority="698" stopIfTrue="1">
      <formula>#N/A</formula>
    </cfRule>
  </conditionalFormatting>
  <conditionalFormatting sqref="H118">
    <cfRule type="containsErrors" dxfId="360" priority="697">
      <formula>ISERROR(H118)</formula>
    </cfRule>
  </conditionalFormatting>
  <conditionalFormatting sqref="H120">
    <cfRule type="expression" dxfId="359" priority="692" stopIfTrue="1">
      <formula>#N/A</formula>
    </cfRule>
  </conditionalFormatting>
  <conditionalFormatting sqref="H120">
    <cfRule type="containsErrors" dxfId="358" priority="691">
      <formula>ISERROR(H120)</formula>
    </cfRule>
  </conditionalFormatting>
  <conditionalFormatting sqref="H120">
    <cfRule type="expression" dxfId="357" priority="690" stopIfTrue="1">
      <formula>#N/A</formula>
    </cfRule>
  </conditionalFormatting>
  <conditionalFormatting sqref="H120">
    <cfRule type="containsErrors" dxfId="356" priority="689">
      <formula>ISERROR(H120)</formula>
    </cfRule>
  </conditionalFormatting>
  <conditionalFormatting sqref="H123">
    <cfRule type="expression" dxfId="355" priority="680" stopIfTrue="1">
      <formula>#N/A</formula>
    </cfRule>
  </conditionalFormatting>
  <conditionalFormatting sqref="H123">
    <cfRule type="containsErrors" dxfId="354" priority="679">
      <formula>ISERROR(H123)</formula>
    </cfRule>
  </conditionalFormatting>
  <conditionalFormatting sqref="H123">
    <cfRule type="expression" dxfId="353" priority="678" stopIfTrue="1">
      <formula>#N/A</formula>
    </cfRule>
  </conditionalFormatting>
  <conditionalFormatting sqref="H123">
    <cfRule type="containsErrors" dxfId="352" priority="677">
      <formula>ISERROR(H123)</formula>
    </cfRule>
  </conditionalFormatting>
  <conditionalFormatting sqref="H121">
    <cfRule type="expression" dxfId="351" priority="688" stopIfTrue="1">
      <formula>#N/A</formula>
    </cfRule>
  </conditionalFormatting>
  <conditionalFormatting sqref="H121">
    <cfRule type="containsErrors" dxfId="350" priority="687">
      <formula>ISERROR(H121)</formula>
    </cfRule>
  </conditionalFormatting>
  <conditionalFormatting sqref="H121">
    <cfRule type="expression" dxfId="349" priority="686" stopIfTrue="1">
      <formula>#N/A</formula>
    </cfRule>
  </conditionalFormatting>
  <conditionalFormatting sqref="H121">
    <cfRule type="containsErrors" dxfId="348" priority="685">
      <formula>ISERROR(H121)</formula>
    </cfRule>
  </conditionalFormatting>
  <conditionalFormatting sqref="H122">
    <cfRule type="expression" dxfId="347" priority="684" stopIfTrue="1">
      <formula>#N/A</formula>
    </cfRule>
  </conditionalFormatting>
  <conditionalFormatting sqref="H122">
    <cfRule type="containsErrors" dxfId="346" priority="683">
      <formula>ISERROR(H122)</formula>
    </cfRule>
  </conditionalFormatting>
  <conditionalFormatting sqref="H122">
    <cfRule type="expression" dxfId="345" priority="682" stopIfTrue="1">
      <formula>#N/A</formula>
    </cfRule>
  </conditionalFormatting>
  <conditionalFormatting sqref="H122">
    <cfRule type="containsErrors" dxfId="344" priority="681">
      <formula>ISERROR(H122)</formula>
    </cfRule>
  </conditionalFormatting>
  <conditionalFormatting sqref="H124">
    <cfRule type="expression" dxfId="343" priority="676" stopIfTrue="1">
      <formula>#N/A</formula>
    </cfRule>
  </conditionalFormatting>
  <conditionalFormatting sqref="H124">
    <cfRule type="containsErrors" dxfId="342" priority="675">
      <formula>ISERROR(H124)</formula>
    </cfRule>
  </conditionalFormatting>
  <conditionalFormatting sqref="H124">
    <cfRule type="expression" dxfId="341" priority="674" stopIfTrue="1">
      <formula>#N/A</formula>
    </cfRule>
  </conditionalFormatting>
  <conditionalFormatting sqref="H124">
    <cfRule type="containsErrors" dxfId="340" priority="673">
      <formula>ISERROR(H124)</formula>
    </cfRule>
  </conditionalFormatting>
  <conditionalFormatting sqref="H127">
    <cfRule type="expression" dxfId="339" priority="664" stopIfTrue="1">
      <formula>#N/A</formula>
    </cfRule>
  </conditionalFormatting>
  <conditionalFormatting sqref="H127">
    <cfRule type="containsErrors" dxfId="338" priority="663">
      <formula>ISERROR(H127)</formula>
    </cfRule>
  </conditionalFormatting>
  <conditionalFormatting sqref="H127">
    <cfRule type="expression" dxfId="337" priority="662" stopIfTrue="1">
      <formula>#N/A</formula>
    </cfRule>
  </conditionalFormatting>
  <conditionalFormatting sqref="H127">
    <cfRule type="containsErrors" dxfId="336" priority="661">
      <formula>ISERROR(H127)</formula>
    </cfRule>
  </conditionalFormatting>
  <conditionalFormatting sqref="H125">
    <cfRule type="expression" dxfId="335" priority="672" stopIfTrue="1">
      <formula>#N/A</formula>
    </cfRule>
  </conditionalFormatting>
  <conditionalFormatting sqref="H125">
    <cfRule type="containsErrors" dxfId="334" priority="671">
      <formula>ISERROR(H125)</formula>
    </cfRule>
  </conditionalFormatting>
  <conditionalFormatting sqref="H125">
    <cfRule type="expression" dxfId="333" priority="670" stopIfTrue="1">
      <formula>#N/A</formula>
    </cfRule>
  </conditionalFormatting>
  <conditionalFormatting sqref="H125">
    <cfRule type="containsErrors" dxfId="332" priority="669">
      <formula>ISERROR(H125)</formula>
    </cfRule>
  </conditionalFormatting>
  <conditionalFormatting sqref="H126">
    <cfRule type="expression" dxfId="331" priority="668" stopIfTrue="1">
      <formula>#N/A</formula>
    </cfRule>
  </conditionalFormatting>
  <conditionalFormatting sqref="H126">
    <cfRule type="containsErrors" dxfId="330" priority="667">
      <formula>ISERROR(H126)</formula>
    </cfRule>
  </conditionalFormatting>
  <conditionalFormatting sqref="H126">
    <cfRule type="expression" dxfId="329" priority="666" stopIfTrue="1">
      <formula>#N/A</formula>
    </cfRule>
  </conditionalFormatting>
  <conditionalFormatting sqref="H126">
    <cfRule type="containsErrors" dxfId="328" priority="665">
      <formula>ISERROR(H126)</formula>
    </cfRule>
  </conditionalFormatting>
  <conditionalFormatting sqref="H128">
    <cfRule type="expression" dxfId="327" priority="660" stopIfTrue="1">
      <formula>#N/A</formula>
    </cfRule>
  </conditionalFormatting>
  <conditionalFormatting sqref="H128">
    <cfRule type="containsErrors" dxfId="326" priority="659">
      <formula>ISERROR(H128)</formula>
    </cfRule>
  </conditionalFormatting>
  <conditionalFormatting sqref="H128">
    <cfRule type="expression" dxfId="325" priority="658" stopIfTrue="1">
      <formula>#N/A</formula>
    </cfRule>
  </conditionalFormatting>
  <conditionalFormatting sqref="H128">
    <cfRule type="containsErrors" dxfId="324" priority="657">
      <formula>ISERROR(H128)</formula>
    </cfRule>
  </conditionalFormatting>
  <conditionalFormatting sqref="H131">
    <cfRule type="expression" dxfId="323" priority="648" stopIfTrue="1">
      <formula>#N/A</formula>
    </cfRule>
  </conditionalFormatting>
  <conditionalFormatting sqref="H131">
    <cfRule type="containsErrors" dxfId="322" priority="647">
      <formula>ISERROR(H131)</formula>
    </cfRule>
  </conditionalFormatting>
  <conditionalFormatting sqref="H131">
    <cfRule type="expression" dxfId="321" priority="646" stopIfTrue="1">
      <formula>#N/A</formula>
    </cfRule>
  </conditionalFormatting>
  <conditionalFormatting sqref="H131">
    <cfRule type="containsErrors" dxfId="320" priority="645">
      <formula>ISERROR(H131)</formula>
    </cfRule>
  </conditionalFormatting>
  <conditionalFormatting sqref="H129">
    <cfRule type="expression" dxfId="319" priority="656" stopIfTrue="1">
      <formula>#N/A</formula>
    </cfRule>
  </conditionalFormatting>
  <conditionalFormatting sqref="H129">
    <cfRule type="containsErrors" dxfId="318" priority="655">
      <formula>ISERROR(H129)</formula>
    </cfRule>
  </conditionalFormatting>
  <conditionalFormatting sqref="H129">
    <cfRule type="expression" dxfId="317" priority="654" stopIfTrue="1">
      <formula>#N/A</formula>
    </cfRule>
  </conditionalFormatting>
  <conditionalFormatting sqref="H129">
    <cfRule type="containsErrors" dxfId="316" priority="653">
      <formula>ISERROR(H129)</formula>
    </cfRule>
  </conditionalFormatting>
  <conditionalFormatting sqref="H130">
    <cfRule type="expression" dxfId="315" priority="652" stopIfTrue="1">
      <formula>#N/A</formula>
    </cfRule>
  </conditionalFormatting>
  <conditionalFormatting sqref="H130">
    <cfRule type="containsErrors" dxfId="314" priority="651">
      <formula>ISERROR(H130)</formula>
    </cfRule>
  </conditionalFormatting>
  <conditionalFormatting sqref="H130">
    <cfRule type="expression" dxfId="313" priority="650" stopIfTrue="1">
      <formula>#N/A</formula>
    </cfRule>
  </conditionalFormatting>
  <conditionalFormatting sqref="H130">
    <cfRule type="containsErrors" dxfId="312" priority="649">
      <formula>ISERROR(H130)</formula>
    </cfRule>
  </conditionalFormatting>
  <conditionalFormatting sqref="H132">
    <cfRule type="expression" dxfId="311" priority="644" stopIfTrue="1">
      <formula>#N/A</formula>
    </cfRule>
  </conditionalFormatting>
  <conditionalFormatting sqref="H132">
    <cfRule type="containsErrors" dxfId="310" priority="643">
      <formula>ISERROR(H132)</formula>
    </cfRule>
  </conditionalFormatting>
  <conditionalFormatting sqref="H132">
    <cfRule type="expression" dxfId="309" priority="642" stopIfTrue="1">
      <formula>#N/A</formula>
    </cfRule>
  </conditionalFormatting>
  <conditionalFormatting sqref="H132">
    <cfRule type="containsErrors" dxfId="308" priority="641">
      <formula>ISERROR(H132)</formula>
    </cfRule>
  </conditionalFormatting>
  <conditionalFormatting sqref="H133">
    <cfRule type="expression" dxfId="307" priority="640" stopIfTrue="1">
      <formula>#N/A</formula>
    </cfRule>
  </conditionalFormatting>
  <conditionalFormatting sqref="H133">
    <cfRule type="containsErrors" dxfId="306" priority="639">
      <formula>ISERROR(H133)</formula>
    </cfRule>
  </conditionalFormatting>
  <conditionalFormatting sqref="H133">
    <cfRule type="expression" dxfId="305" priority="638" stopIfTrue="1">
      <formula>#N/A</formula>
    </cfRule>
  </conditionalFormatting>
  <conditionalFormatting sqref="H133">
    <cfRule type="containsErrors" dxfId="304" priority="637">
      <formula>ISERROR(H133)</formula>
    </cfRule>
  </conditionalFormatting>
  <conditionalFormatting sqref="H134:H138">
    <cfRule type="expression" dxfId="303" priority="636" stopIfTrue="1">
      <formula>#N/A</formula>
    </cfRule>
  </conditionalFormatting>
  <conditionalFormatting sqref="H134:H138">
    <cfRule type="containsErrors" dxfId="302" priority="635">
      <formula>ISERROR(H134)</formula>
    </cfRule>
  </conditionalFormatting>
  <conditionalFormatting sqref="H134:H138">
    <cfRule type="expression" dxfId="301" priority="634" stopIfTrue="1">
      <formula>#N/A</formula>
    </cfRule>
  </conditionalFormatting>
  <conditionalFormatting sqref="H134:H138">
    <cfRule type="containsErrors" dxfId="300" priority="633">
      <formula>ISERROR(H134)</formula>
    </cfRule>
  </conditionalFormatting>
  <conditionalFormatting sqref="J58:J138">
    <cfRule type="expression" dxfId="299" priority="628" stopIfTrue="1">
      <formula>#N/A</formula>
    </cfRule>
  </conditionalFormatting>
  <conditionalFormatting sqref="J58:J138">
    <cfRule type="containsErrors" dxfId="298" priority="627">
      <formula>ISERROR(J58)</formula>
    </cfRule>
  </conditionalFormatting>
  <conditionalFormatting sqref="J58:J138">
    <cfRule type="expression" dxfId="297" priority="626" stopIfTrue="1">
      <formula>#N/A</formula>
    </cfRule>
  </conditionalFormatting>
  <conditionalFormatting sqref="J58:J138">
    <cfRule type="containsErrors" dxfId="296" priority="625">
      <formula>ISERROR(J58)</formula>
    </cfRule>
  </conditionalFormatting>
  <conditionalFormatting sqref="J117">
    <cfRule type="expression" dxfId="295" priority="620" stopIfTrue="1">
      <formula>#N/A</formula>
    </cfRule>
  </conditionalFormatting>
  <conditionalFormatting sqref="J117">
    <cfRule type="containsErrors" dxfId="294" priority="619">
      <formula>ISERROR(J117)</formula>
    </cfRule>
  </conditionalFormatting>
  <conditionalFormatting sqref="J116">
    <cfRule type="expression" dxfId="293" priority="624" stopIfTrue="1">
      <formula>#N/A</formula>
    </cfRule>
  </conditionalFormatting>
  <conditionalFormatting sqref="J116">
    <cfRule type="containsErrors" dxfId="292" priority="623">
      <formula>ISERROR(J116)</formula>
    </cfRule>
  </conditionalFormatting>
  <conditionalFormatting sqref="J116">
    <cfRule type="expression" dxfId="291" priority="622" stopIfTrue="1">
      <formula>#N/A</formula>
    </cfRule>
  </conditionalFormatting>
  <conditionalFormatting sqref="J116">
    <cfRule type="containsErrors" dxfId="290" priority="621">
      <formula>ISERROR(J116)</formula>
    </cfRule>
  </conditionalFormatting>
  <conditionalFormatting sqref="J119">
    <cfRule type="expression" dxfId="289" priority="612" stopIfTrue="1">
      <formula>#N/A</formula>
    </cfRule>
  </conditionalFormatting>
  <conditionalFormatting sqref="J119">
    <cfRule type="containsErrors" dxfId="288" priority="611">
      <formula>ISERROR(J119)</formula>
    </cfRule>
  </conditionalFormatting>
  <conditionalFormatting sqref="J119">
    <cfRule type="expression" dxfId="287" priority="610" stopIfTrue="1">
      <formula>#N/A</formula>
    </cfRule>
  </conditionalFormatting>
  <conditionalFormatting sqref="J119">
    <cfRule type="containsErrors" dxfId="286" priority="609">
      <formula>ISERROR(J119)</formula>
    </cfRule>
  </conditionalFormatting>
  <conditionalFormatting sqref="J117">
    <cfRule type="expression" dxfId="285" priority="618" stopIfTrue="1">
      <formula>#N/A</formula>
    </cfRule>
  </conditionalFormatting>
  <conditionalFormatting sqref="J117">
    <cfRule type="containsErrors" dxfId="284" priority="617">
      <formula>ISERROR(J117)</formula>
    </cfRule>
  </conditionalFormatting>
  <conditionalFormatting sqref="J118">
    <cfRule type="expression" dxfId="283" priority="616" stopIfTrue="1">
      <formula>#N/A</formula>
    </cfRule>
  </conditionalFormatting>
  <conditionalFormatting sqref="J118">
    <cfRule type="containsErrors" dxfId="282" priority="615">
      <formula>ISERROR(J118)</formula>
    </cfRule>
  </conditionalFormatting>
  <conditionalFormatting sqref="J118">
    <cfRule type="expression" dxfId="281" priority="614" stopIfTrue="1">
      <formula>#N/A</formula>
    </cfRule>
  </conditionalFormatting>
  <conditionalFormatting sqref="J118">
    <cfRule type="containsErrors" dxfId="280" priority="613">
      <formula>ISERROR(J118)</formula>
    </cfRule>
  </conditionalFormatting>
  <conditionalFormatting sqref="J120">
    <cfRule type="expression" dxfId="279" priority="608" stopIfTrue="1">
      <formula>#N/A</formula>
    </cfRule>
  </conditionalFormatting>
  <conditionalFormatting sqref="J120">
    <cfRule type="containsErrors" dxfId="278" priority="607">
      <formula>ISERROR(J120)</formula>
    </cfRule>
  </conditionalFormatting>
  <conditionalFormatting sqref="J120">
    <cfRule type="expression" dxfId="277" priority="606" stopIfTrue="1">
      <formula>#N/A</formula>
    </cfRule>
  </conditionalFormatting>
  <conditionalFormatting sqref="J120">
    <cfRule type="containsErrors" dxfId="276" priority="605">
      <formula>ISERROR(J120)</formula>
    </cfRule>
  </conditionalFormatting>
  <conditionalFormatting sqref="J123">
    <cfRule type="expression" dxfId="275" priority="596" stopIfTrue="1">
      <formula>#N/A</formula>
    </cfRule>
  </conditionalFormatting>
  <conditionalFormatting sqref="J123">
    <cfRule type="containsErrors" dxfId="274" priority="595">
      <formula>ISERROR(J123)</formula>
    </cfRule>
  </conditionalFormatting>
  <conditionalFormatting sqref="J123">
    <cfRule type="expression" dxfId="273" priority="594" stopIfTrue="1">
      <formula>#N/A</formula>
    </cfRule>
  </conditionalFormatting>
  <conditionalFormatting sqref="J123">
    <cfRule type="containsErrors" dxfId="272" priority="593">
      <formula>ISERROR(J123)</formula>
    </cfRule>
  </conditionalFormatting>
  <conditionalFormatting sqref="J121">
    <cfRule type="expression" dxfId="271" priority="604" stopIfTrue="1">
      <formula>#N/A</formula>
    </cfRule>
  </conditionalFormatting>
  <conditionalFormatting sqref="J121">
    <cfRule type="containsErrors" dxfId="270" priority="603">
      <formula>ISERROR(J121)</formula>
    </cfRule>
  </conditionalFormatting>
  <conditionalFormatting sqref="J121">
    <cfRule type="expression" dxfId="269" priority="602" stopIfTrue="1">
      <formula>#N/A</formula>
    </cfRule>
  </conditionalFormatting>
  <conditionalFormatting sqref="J121">
    <cfRule type="containsErrors" dxfId="268" priority="601">
      <formula>ISERROR(J121)</formula>
    </cfRule>
  </conditionalFormatting>
  <conditionalFormatting sqref="J122">
    <cfRule type="expression" dxfId="267" priority="600" stopIfTrue="1">
      <formula>#N/A</formula>
    </cfRule>
  </conditionalFormatting>
  <conditionalFormatting sqref="J122">
    <cfRule type="containsErrors" dxfId="266" priority="599">
      <formula>ISERROR(J122)</formula>
    </cfRule>
  </conditionalFormatting>
  <conditionalFormatting sqref="J122">
    <cfRule type="expression" dxfId="265" priority="598" stopIfTrue="1">
      <formula>#N/A</formula>
    </cfRule>
  </conditionalFormatting>
  <conditionalFormatting sqref="J122">
    <cfRule type="containsErrors" dxfId="264" priority="597">
      <formula>ISERROR(J122)</formula>
    </cfRule>
  </conditionalFormatting>
  <conditionalFormatting sqref="J124">
    <cfRule type="expression" dxfId="263" priority="592" stopIfTrue="1">
      <formula>#N/A</formula>
    </cfRule>
  </conditionalFormatting>
  <conditionalFormatting sqref="J124">
    <cfRule type="containsErrors" dxfId="262" priority="591">
      <formula>ISERROR(J124)</formula>
    </cfRule>
  </conditionalFormatting>
  <conditionalFormatting sqref="J124">
    <cfRule type="expression" dxfId="261" priority="590" stopIfTrue="1">
      <formula>#N/A</formula>
    </cfRule>
  </conditionalFormatting>
  <conditionalFormatting sqref="J124">
    <cfRule type="containsErrors" dxfId="260" priority="589">
      <formula>ISERROR(J124)</formula>
    </cfRule>
  </conditionalFormatting>
  <conditionalFormatting sqref="J127">
    <cfRule type="expression" dxfId="259" priority="580" stopIfTrue="1">
      <formula>#N/A</formula>
    </cfRule>
  </conditionalFormatting>
  <conditionalFormatting sqref="J127">
    <cfRule type="containsErrors" dxfId="258" priority="579">
      <formula>ISERROR(J127)</formula>
    </cfRule>
  </conditionalFormatting>
  <conditionalFormatting sqref="J127">
    <cfRule type="expression" dxfId="257" priority="578" stopIfTrue="1">
      <formula>#N/A</formula>
    </cfRule>
  </conditionalFormatting>
  <conditionalFormatting sqref="J127">
    <cfRule type="containsErrors" dxfId="256" priority="577">
      <formula>ISERROR(J127)</formula>
    </cfRule>
  </conditionalFormatting>
  <conditionalFormatting sqref="J125">
    <cfRule type="expression" dxfId="255" priority="588" stopIfTrue="1">
      <formula>#N/A</formula>
    </cfRule>
  </conditionalFormatting>
  <conditionalFormatting sqref="J125">
    <cfRule type="containsErrors" dxfId="254" priority="587">
      <formula>ISERROR(J125)</formula>
    </cfRule>
  </conditionalFormatting>
  <conditionalFormatting sqref="J125">
    <cfRule type="expression" dxfId="253" priority="586" stopIfTrue="1">
      <formula>#N/A</formula>
    </cfRule>
  </conditionalFormatting>
  <conditionalFormatting sqref="J125">
    <cfRule type="containsErrors" dxfId="252" priority="585">
      <formula>ISERROR(J125)</formula>
    </cfRule>
  </conditionalFormatting>
  <conditionalFormatting sqref="J126">
    <cfRule type="expression" dxfId="251" priority="584" stopIfTrue="1">
      <formula>#N/A</formula>
    </cfRule>
  </conditionalFormatting>
  <conditionalFormatting sqref="J126">
    <cfRule type="containsErrors" dxfId="250" priority="583">
      <formula>ISERROR(J126)</formula>
    </cfRule>
  </conditionalFormatting>
  <conditionalFormatting sqref="J126">
    <cfRule type="expression" dxfId="249" priority="582" stopIfTrue="1">
      <formula>#N/A</formula>
    </cfRule>
  </conditionalFormatting>
  <conditionalFormatting sqref="J126">
    <cfRule type="containsErrors" dxfId="248" priority="581">
      <formula>ISERROR(J126)</formula>
    </cfRule>
  </conditionalFormatting>
  <conditionalFormatting sqref="J128">
    <cfRule type="expression" dxfId="247" priority="576" stopIfTrue="1">
      <formula>#N/A</formula>
    </cfRule>
  </conditionalFormatting>
  <conditionalFormatting sqref="J128">
    <cfRule type="containsErrors" dxfId="246" priority="575">
      <formula>ISERROR(J128)</formula>
    </cfRule>
  </conditionalFormatting>
  <conditionalFormatting sqref="J128">
    <cfRule type="expression" dxfId="245" priority="574" stopIfTrue="1">
      <formula>#N/A</formula>
    </cfRule>
  </conditionalFormatting>
  <conditionalFormatting sqref="J128">
    <cfRule type="containsErrors" dxfId="244" priority="573">
      <formula>ISERROR(J128)</formula>
    </cfRule>
  </conditionalFormatting>
  <conditionalFormatting sqref="J131">
    <cfRule type="expression" dxfId="243" priority="564" stopIfTrue="1">
      <formula>#N/A</formula>
    </cfRule>
  </conditionalFormatting>
  <conditionalFormatting sqref="J131">
    <cfRule type="containsErrors" dxfId="242" priority="563">
      <formula>ISERROR(J131)</formula>
    </cfRule>
  </conditionalFormatting>
  <conditionalFormatting sqref="J131">
    <cfRule type="expression" dxfId="241" priority="562" stopIfTrue="1">
      <formula>#N/A</formula>
    </cfRule>
  </conditionalFormatting>
  <conditionalFormatting sqref="J131">
    <cfRule type="containsErrors" dxfId="240" priority="561">
      <formula>ISERROR(J131)</formula>
    </cfRule>
  </conditionalFormatting>
  <conditionalFormatting sqref="J129">
    <cfRule type="expression" dxfId="239" priority="572" stopIfTrue="1">
      <formula>#N/A</formula>
    </cfRule>
  </conditionalFormatting>
  <conditionalFormatting sqref="J129">
    <cfRule type="containsErrors" dxfId="238" priority="571">
      <formula>ISERROR(J129)</formula>
    </cfRule>
  </conditionalFormatting>
  <conditionalFormatting sqref="J129">
    <cfRule type="expression" dxfId="237" priority="570" stopIfTrue="1">
      <formula>#N/A</formula>
    </cfRule>
  </conditionalFormatting>
  <conditionalFormatting sqref="J129">
    <cfRule type="containsErrors" dxfId="236" priority="569">
      <formula>ISERROR(J129)</formula>
    </cfRule>
  </conditionalFormatting>
  <conditionalFormatting sqref="J130">
    <cfRule type="expression" dxfId="235" priority="568" stopIfTrue="1">
      <formula>#N/A</formula>
    </cfRule>
  </conditionalFormatting>
  <conditionalFormatting sqref="J130">
    <cfRule type="containsErrors" dxfId="234" priority="567">
      <formula>ISERROR(J130)</formula>
    </cfRule>
  </conditionalFormatting>
  <conditionalFormatting sqref="J130">
    <cfRule type="expression" dxfId="233" priority="566" stopIfTrue="1">
      <formula>#N/A</formula>
    </cfRule>
  </conditionalFormatting>
  <conditionalFormatting sqref="J130">
    <cfRule type="containsErrors" dxfId="232" priority="565">
      <formula>ISERROR(J130)</formula>
    </cfRule>
  </conditionalFormatting>
  <conditionalFormatting sqref="J132">
    <cfRule type="expression" dxfId="231" priority="560" stopIfTrue="1">
      <formula>#N/A</formula>
    </cfRule>
  </conditionalFormatting>
  <conditionalFormatting sqref="J132">
    <cfRule type="containsErrors" dxfId="230" priority="559">
      <formula>ISERROR(J132)</formula>
    </cfRule>
  </conditionalFormatting>
  <conditionalFormatting sqref="J132">
    <cfRule type="expression" dxfId="229" priority="558" stopIfTrue="1">
      <formula>#N/A</formula>
    </cfRule>
  </conditionalFormatting>
  <conditionalFormatting sqref="J132">
    <cfRule type="containsErrors" dxfId="228" priority="557">
      <formula>ISERROR(J132)</formula>
    </cfRule>
  </conditionalFormatting>
  <conditionalFormatting sqref="J133">
    <cfRule type="expression" dxfId="227" priority="556" stopIfTrue="1">
      <formula>#N/A</formula>
    </cfRule>
  </conditionalFormatting>
  <conditionalFormatting sqref="J133">
    <cfRule type="containsErrors" dxfId="226" priority="555">
      <formula>ISERROR(J133)</formula>
    </cfRule>
  </conditionalFormatting>
  <conditionalFormatting sqref="J133">
    <cfRule type="expression" dxfId="225" priority="554" stopIfTrue="1">
      <formula>#N/A</formula>
    </cfRule>
  </conditionalFormatting>
  <conditionalFormatting sqref="J133">
    <cfRule type="containsErrors" dxfId="224" priority="553">
      <formula>ISERROR(J133)</formula>
    </cfRule>
  </conditionalFormatting>
  <conditionalFormatting sqref="J134:J138">
    <cfRule type="expression" dxfId="223" priority="552" stopIfTrue="1">
      <formula>#N/A</formula>
    </cfRule>
  </conditionalFormatting>
  <conditionalFormatting sqref="J134:J138">
    <cfRule type="containsErrors" dxfId="222" priority="551">
      <formula>ISERROR(J134)</formula>
    </cfRule>
  </conditionalFormatting>
  <conditionalFormatting sqref="J134:J138">
    <cfRule type="expression" dxfId="221" priority="550" stopIfTrue="1">
      <formula>#N/A</formula>
    </cfRule>
  </conditionalFormatting>
  <conditionalFormatting sqref="J134:J138">
    <cfRule type="containsErrors" dxfId="220" priority="549">
      <formula>ISERROR(J134)</formula>
    </cfRule>
  </conditionalFormatting>
  <conditionalFormatting sqref="L58:L138">
    <cfRule type="expression" dxfId="219" priority="544" stopIfTrue="1">
      <formula>#N/A</formula>
    </cfRule>
  </conditionalFormatting>
  <conditionalFormatting sqref="L58:L138">
    <cfRule type="containsErrors" dxfId="218" priority="543">
      <formula>ISERROR(L58)</formula>
    </cfRule>
  </conditionalFormatting>
  <conditionalFormatting sqref="L58:L138">
    <cfRule type="expression" dxfId="217" priority="542" stopIfTrue="1">
      <formula>#N/A</formula>
    </cfRule>
  </conditionalFormatting>
  <conditionalFormatting sqref="L58:L138">
    <cfRule type="containsErrors" dxfId="216" priority="541">
      <formula>ISERROR(L58)</formula>
    </cfRule>
  </conditionalFormatting>
  <conditionalFormatting sqref="L117">
    <cfRule type="expression" dxfId="215" priority="536" stopIfTrue="1">
      <formula>#N/A</formula>
    </cfRule>
  </conditionalFormatting>
  <conditionalFormatting sqref="L117">
    <cfRule type="containsErrors" dxfId="214" priority="535">
      <formula>ISERROR(L117)</formula>
    </cfRule>
  </conditionalFormatting>
  <conditionalFormatting sqref="L116">
    <cfRule type="expression" dxfId="213" priority="540" stopIfTrue="1">
      <formula>#N/A</formula>
    </cfRule>
  </conditionalFormatting>
  <conditionalFormatting sqref="L116">
    <cfRule type="containsErrors" dxfId="212" priority="539">
      <formula>ISERROR(L116)</formula>
    </cfRule>
  </conditionalFormatting>
  <conditionalFormatting sqref="L116">
    <cfRule type="expression" dxfId="211" priority="538" stopIfTrue="1">
      <formula>#N/A</formula>
    </cfRule>
  </conditionalFormatting>
  <conditionalFormatting sqref="L116">
    <cfRule type="containsErrors" dxfId="210" priority="537">
      <formula>ISERROR(L116)</formula>
    </cfRule>
  </conditionalFormatting>
  <conditionalFormatting sqref="L119">
    <cfRule type="expression" dxfId="209" priority="528" stopIfTrue="1">
      <formula>#N/A</formula>
    </cfRule>
  </conditionalFormatting>
  <conditionalFormatting sqref="L119">
    <cfRule type="containsErrors" dxfId="208" priority="527">
      <formula>ISERROR(L119)</formula>
    </cfRule>
  </conditionalFormatting>
  <conditionalFormatting sqref="L119">
    <cfRule type="expression" dxfId="207" priority="526" stopIfTrue="1">
      <formula>#N/A</formula>
    </cfRule>
  </conditionalFormatting>
  <conditionalFormatting sqref="L119">
    <cfRule type="containsErrors" dxfId="206" priority="525">
      <formula>ISERROR(L119)</formula>
    </cfRule>
  </conditionalFormatting>
  <conditionalFormatting sqref="L117">
    <cfRule type="expression" dxfId="205" priority="534" stopIfTrue="1">
      <formula>#N/A</formula>
    </cfRule>
  </conditionalFormatting>
  <conditionalFormatting sqref="L117">
    <cfRule type="containsErrors" dxfId="204" priority="533">
      <formula>ISERROR(L117)</formula>
    </cfRule>
  </conditionalFormatting>
  <conditionalFormatting sqref="L118">
    <cfRule type="expression" dxfId="203" priority="532" stopIfTrue="1">
      <formula>#N/A</formula>
    </cfRule>
  </conditionalFormatting>
  <conditionalFormatting sqref="L118">
    <cfRule type="containsErrors" dxfId="202" priority="531">
      <formula>ISERROR(L118)</formula>
    </cfRule>
  </conditionalFormatting>
  <conditionalFormatting sqref="L118">
    <cfRule type="expression" dxfId="201" priority="530" stopIfTrue="1">
      <formula>#N/A</formula>
    </cfRule>
  </conditionalFormatting>
  <conditionalFormatting sqref="L118">
    <cfRule type="containsErrors" dxfId="200" priority="529">
      <formula>ISERROR(L118)</formula>
    </cfRule>
  </conditionalFormatting>
  <conditionalFormatting sqref="L120">
    <cfRule type="expression" dxfId="199" priority="524" stopIfTrue="1">
      <formula>#N/A</formula>
    </cfRule>
  </conditionalFormatting>
  <conditionalFormatting sqref="L120">
    <cfRule type="containsErrors" dxfId="198" priority="523">
      <formula>ISERROR(L120)</formula>
    </cfRule>
  </conditionalFormatting>
  <conditionalFormatting sqref="L120">
    <cfRule type="expression" dxfId="197" priority="522" stopIfTrue="1">
      <formula>#N/A</formula>
    </cfRule>
  </conditionalFormatting>
  <conditionalFormatting sqref="L120">
    <cfRule type="containsErrors" dxfId="196" priority="521">
      <formula>ISERROR(L120)</formula>
    </cfRule>
  </conditionalFormatting>
  <conditionalFormatting sqref="L123">
    <cfRule type="expression" dxfId="195" priority="512" stopIfTrue="1">
      <formula>#N/A</formula>
    </cfRule>
  </conditionalFormatting>
  <conditionalFormatting sqref="L123">
    <cfRule type="containsErrors" dxfId="194" priority="511">
      <formula>ISERROR(L123)</formula>
    </cfRule>
  </conditionalFormatting>
  <conditionalFormatting sqref="L123">
    <cfRule type="expression" dxfId="193" priority="510" stopIfTrue="1">
      <formula>#N/A</formula>
    </cfRule>
  </conditionalFormatting>
  <conditionalFormatting sqref="L123">
    <cfRule type="containsErrors" dxfId="192" priority="509">
      <formula>ISERROR(L123)</formula>
    </cfRule>
  </conditionalFormatting>
  <conditionalFormatting sqref="L121">
    <cfRule type="expression" dxfId="191" priority="520" stopIfTrue="1">
      <formula>#N/A</formula>
    </cfRule>
  </conditionalFormatting>
  <conditionalFormatting sqref="L121">
    <cfRule type="containsErrors" dxfId="190" priority="519">
      <formula>ISERROR(L121)</formula>
    </cfRule>
  </conditionalFormatting>
  <conditionalFormatting sqref="L121">
    <cfRule type="expression" dxfId="189" priority="518" stopIfTrue="1">
      <formula>#N/A</formula>
    </cfRule>
  </conditionalFormatting>
  <conditionalFormatting sqref="L121">
    <cfRule type="containsErrors" dxfId="188" priority="517">
      <formula>ISERROR(L121)</formula>
    </cfRule>
  </conditionalFormatting>
  <conditionalFormatting sqref="L122">
    <cfRule type="expression" dxfId="187" priority="516" stopIfTrue="1">
      <formula>#N/A</formula>
    </cfRule>
  </conditionalFormatting>
  <conditionalFormatting sqref="L122">
    <cfRule type="containsErrors" dxfId="186" priority="515">
      <formula>ISERROR(L122)</formula>
    </cfRule>
  </conditionalFormatting>
  <conditionalFormatting sqref="L122">
    <cfRule type="expression" dxfId="185" priority="514" stopIfTrue="1">
      <formula>#N/A</formula>
    </cfRule>
  </conditionalFormatting>
  <conditionalFormatting sqref="L122">
    <cfRule type="containsErrors" dxfId="184" priority="513">
      <formula>ISERROR(L122)</formula>
    </cfRule>
  </conditionalFormatting>
  <conditionalFormatting sqref="L124">
    <cfRule type="expression" dxfId="183" priority="508" stopIfTrue="1">
      <formula>#N/A</formula>
    </cfRule>
  </conditionalFormatting>
  <conditionalFormatting sqref="L124">
    <cfRule type="containsErrors" dxfId="182" priority="507">
      <formula>ISERROR(L124)</formula>
    </cfRule>
  </conditionalFormatting>
  <conditionalFormatting sqref="L124">
    <cfRule type="expression" dxfId="181" priority="506" stopIfTrue="1">
      <formula>#N/A</formula>
    </cfRule>
  </conditionalFormatting>
  <conditionalFormatting sqref="L124">
    <cfRule type="containsErrors" dxfId="180" priority="505">
      <formula>ISERROR(L124)</formula>
    </cfRule>
  </conditionalFormatting>
  <conditionalFormatting sqref="L127">
    <cfRule type="expression" dxfId="179" priority="496" stopIfTrue="1">
      <formula>#N/A</formula>
    </cfRule>
  </conditionalFormatting>
  <conditionalFormatting sqref="L127">
    <cfRule type="containsErrors" dxfId="178" priority="495">
      <formula>ISERROR(L127)</formula>
    </cfRule>
  </conditionalFormatting>
  <conditionalFormatting sqref="L127">
    <cfRule type="expression" dxfId="177" priority="494" stopIfTrue="1">
      <formula>#N/A</formula>
    </cfRule>
  </conditionalFormatting>
  <conditionalFormatting sqref="L127">
    <cfRule type="containsErrors" dxfId="176" priority="493">
      <formula>ISERROR(L127)</formula>
    </cfRule>
  </conditionalFormatting>
  <conditionalFormatting sqref="L125">
    <cfRule type="expression" dxfId="175" priority="504" stopIfTrue="1">
      <formula>#N/A</formula>
    </cfRule>
  </conditionalFormatting>
  <conditionalFormatting sqref="L125">
    <cfRule type="containsErrors" dxfId="174" priority="503">
      <formula>ISERROR(L125)</formula>
    </cfRule>
  </conditionalFormatting>
  <conditionalFormatting sqref="L125">
    <cfRule type="expression" dxfId="173" priority="502" stopIfTrue="1">
      <formula>#N/A</formula>
    </cfRule>
  </conditionalFormatting>
  <conditionalFormatting sqref="L125">
    <cfRule type="containsErrors" dxfId="172" priority="501">
      <formula>ISERROR(L125)</formula>
    </cfRule>
  </conditionalFormatting>
  <conditionalFormatting sqref="L126">
    <cfRule type="expression" dxfId="171" priority="500" stopIfTrue="1">
      <formula>#N/A</formula>
    </cfRule>
  </conditionalFormatting>
  <conditionalFormatting sqref="L126">
    <cfRule type="containsErrors" dxfId="170" priority="499">
      <formula>ISERROR(L126)</formula>
    </cfRule>
  </conditionalFormatting>
  <conditionalFormatting sqref="L126">
    <cfRule type="expression" dxfId="169" priority="498" stopIfTrue="1">
      <formula>#N/A</formula>
    </cfRule>
  </conditionalFormatting>
  <conditionalFormatting sqref="L126">
    <cfRule type="containsErrors" dxfId="168" priority="497">
      <formula>ISERROR(L126)</formula>
    </cfRule>
  </conditionalFormatting>
  <conditionalFormatting sqref="L128">
    <cfRule type="expression" dxfId="167" priority="492" stopIfTrue="1">
      <formula>#N/A</formula>
    </cfRule>
  </conditionalFormatting>
  <conditionalFormatting sqref="L128">
    <cfRule type="containsErrors" dxfId="166" priority="491">
      <formula>ISERROR(L128)</formula>
    </cfRule>
  </conditionalFormatting>
  <conditionalFormatting sqref="L128">
    <cfRule type="expression" dxfId="165" priority="490" stopIfTrue="1">
      <formula>#N/A</formula>
    </cfRule>
  </conditionalFormatting>
  <conditionalFormatting sqref="L128">
    <cfRule type="containsErrors" dxfId="164" priority="489">
      <formula>ISERROR(L128)</formula>
    </cfRule>
  </conditionalFormatting>
  <conditionalFormatting sqref="L131">
    <cfRule type="expression" dxfId="163" priority="480" stopIfTrue="1">
      <formula>#N/A</formula>
    </cfRule>
  </conditionalFormatting>
  <conditionalFormatting sqref="L131">
    <cfRule type="containsErrors" dxfId="162" priority="479">
      <formula>ISERROR(L131)</formula>
    </cfRule>
  </conditionalFormatting>
  <conditionalFormatting sqref="L131">
    <cfRule type="expression" dxfId="161" priority="478" stopIfTrue="1">
      <formula>#N/A</formula>
    </cfRule>
  </conditionalFormatting>
  <conditionalFormatting sqref="L131">
    <cfRule type="containsErrors" dxfId="160" priority="477">
      <formula>ISERROR(L131)</formula>
    </cfRule>
  </conditionalFormatting>
  <conditionalFormatting sqref="L129">
    <cfRule type="expression" dxfId="159" priority="488" stopIfTrue="1">
      <formula>#N/A</formula>
    </cfRule>
  </conditionalFormatting>
  <conditionalFormatting sqref="L129">
    <cfRule type="containsErrors" dxfId="158" priority="487">
      <formula>ISERROR(L129)</formula>
    </cfRule>
  </conditionalFormatting>
  <conditionalFormatting sqref="L129">
    <cfRule type="expression" dxfId="157" priority="486" stopIfTrue="1">
      <formula>#N/A</formula>
    </cfRule>
  </conditionalFormatting>
  <conditionalFormatting sqref="L129">
    <cfRule type="containsErrors" dxfId="156" priority="485">
      <formula>ISERROR(L129)</formula>
    </cfRule>
  </conditionalFormatting>
  <conditionalFormatting sqref="L130">
    <cfRule type="expression" dxfId="155" priority="484" stopIfTrue="1">
      <formula>#N/A</formula>
    </cfRule>
  </conditionalFormatting>
  <conditionalFormatting sqref="L130">
    <cfRule type="containsErrors" dxfId="154" priority="483">
      <formula>ISERROR(L130)</formula>
    </cfRule>
  </conditionalFormatting>
  <conditionalFormatting sqref="L130">
    <cfRule type="expression" dxfId="153" priority="482" stopIfTrue="1">
      <formula>#N/A</formula>
    </cfRule>
  </conditionalFormatting>
  <conditionalFormatting sqref="L130">
    <cfRule type="containsErrors" dxfId="152" priority="481">
      <formula>ISERROR(L130)</formula>
    </cfRule>
  </conditionalFormatting>
  <conditionalFormatting sqref="L132">
    <cfRule type="expression" dxfId="151" priority="476" stopIfTrue="1">
      <formula>#N/A</formula>
    </cfRule>
  </conditionalFormatting>
  <conditionalFormatting sqref="L132">
    <cfRule type="containsErrors" dxfId="150" priority="475">
      <formula>ISERROR(L132)</formula>
    </cfRule>
  </conditionalFormatting>
  <conditionalFormatting sqref="L132">
    <cfRule type="expression" dxfId="149" priority="474" stopIfTrue="1">
      <formula>#N/A</formula>
    </cfRule>
  </conditionalFormatting>
  <conditionalFormatting sqref="L132">
    <cfRule type="containsErrors" dxfId="148" priority="473">
      <formula>ISERROR(L132)</formula>
    </cfRule>
  </conditionalFormatting>
  <conditionalFormatting sqref="L133">
    <cfRule type="expression" dxfId="147" priority="472" stopIfTrue="1">
      <formula>#N/A</formula>
    </cfRule>
  </conditionalFormatting>
  <conditionalFormatting sqref="L133">
    <cfRule type="containsErrors" dxfId="146" priority="471">
      <formula>ISERROR(L133)</formula>
    </cfRule>
  </conditionalFormatting>
  <conditionalFormatting sqref="L133">
    <cfRule type="expression" dxfId="145" priority="470" stopIfTrue="1">
      <formula>#N/A</formula>
    </cfRule>
  </conditionalFormatting>
  <conditionalFormatting sqref="L133">
    <cfRule type="containsErrors" dxfId="144" priority="469">
      <formula>ISERROR(L133)</formula>
    </cfRule>
  </conditionalFormatting>
  <conditionalFormatting sqref="L134:L138">
    <cfRule type="expression" dxfId="143" priority="468" stopIfTrue="1">
      <formula>#N/A</formula>
    </cfRule>
  </conditionalFormatting>
  <conditionalFormatting sqref="L134:L138">
    <cfRule type="containsErrors" dxfId="142" priority="467">
      <formula>ISERROR(L134)</formula>
    </cfRule>
  </conditionalFormatting>
  <conditionalFormatting sqref="L134:L138">
    <cfRule type="expression" dxfId="141" priority="466" stopIfTrue="1">
      <formula>#N/A</formula>
    </cfRule>
  </conditionalFormatting>
  <conditionalFormatting sqref="L134:L138">
    <cfRule type="containsErrors" dxfId="140" priority="465">
      <formula>ISERROR(L134)</formula>
    </cfRule>
  </conditionalFormatting>
  <conditionalFormatting sqref="P95">
    <cfRule type="expression" dxfId="139" priority="392" stopIfTrue="1">
      <formula>#N/A</formula>
    </cfRule>
  </conditionalFormatting>
  <conditionalFormatting sqref="P95">
    <cfRule type="containsErrors" dxfId="138" priority="391">
      <formula>ISERROR(P95)</formula>
    </cfRule>
  </conditionalFormatting>
  <conditionalFormatting sqref="R95">
    <cfRule type="expression" dxfId="137" priority="386" stopIfTrue="1">
      <formula>#N/A</formula>
    </cfRule>
  </conditionalFormatting>
  <conditionalFormatting sqref="R95">
    <cfRule type="containsErrors" dxfId="136" priority="385">
      <formula>ISERROR(R95)</formula>
    </cfRule>
  </conditionalFormatting>
  <conditionalFormatting sqref="C146:D146">
    <cfRule type="containsErrors" dxfId="135" priority="396">
      <formula>ISERROR(C146)</formula>
    </cfRule>
  </conditionalFormatting>
  <conditionalFormatting sqref="C147:D147">
    <cfRule type="containsErrors" dxfId="134" priority="395">
      <formula>ISERROR(C147)</formula>
    </cfRule>
  </conditionalFormatting>
  <conditionalFormatting sqref="N95">
    <cfRule type="containsErrors" dxfId="133" priority="394">
      <formula>ISERROR(N95)</formula>
    </cfRule>
  </conditionalFormatting>
  <conditionalFormatting sqref="N96">
    <cfRule type="containsErrors" dxfId="132" priority="393">
      <formula>ISERROR(N96)</formula>
    </cfRule>
  </conditionalFormatting>
  <conditionalFormatting sqref="P95">
    <cfRule type="containsErrors" dxfId="131" priority="390">
      <formula>ISERROR(P95)</formula>
    </cfRule>
  </conditionalFormatting>
  <conditionalFormatting sqref="P96">
    <cfRule type="expression" dxfId="130" priority="389" stopIfTrue="1">
      <formula>#N/A</formula>
    </cfRule>
  </conditionalFormatting>
  <conditionalFormatting sqref="P96">
    <cfRule type="containsErrors" dxfId="129" priority="388">
      <formula>ISERROR(P96)</formula>
    </cfRule>
  </conditionalFormatting>
  <conditionalFormatting sqref="P96">
    <cfRule type="containsErrors" dxfId="128" priority="387">
      <formula>ISERROR(P96)</formula>
    </cfRule>
  </conditionalFormatting>
  <conditionalFormatting sqref="R95">
    <cfRule type="containsErrors" dxfId="127" priority="384">
      <formula>ISERROR(R95)</formula>
    </cfRule>
  </conditionalFormatting>
  <conditionalFormatting sqref="T95">
    <cfRule type="expression" dxfId="126" priority="383" stopIfTrue="1">
      <formula>#N/A</formula>
    </cfRule>
  </conditionalFormatting>
  <conditionalFormatting sqref="T95">
    <cfRule type="containsErrors" dxfId="125" priority="382">
      <formula>ISERROR(T95)</formula>
    </cfRule>
  </conditionalFormatting>
  <conditionalFormatting sqref="T95">
    <cfRule type="containsErrors" dxfId="124" priority="381">
      <formula>ISERROR(T95)</formula>
    </cfRule>
  </conditionalFormatting>
  <conditionalFormatting sqref="R96">
    <cfRule type="expression" dxfId="123" priority="377" stopIfTrue="1">
      <formula>#N/A</formula>
    </cfRule>
  </conditionalFormatting>
  <conditionalFormatting sqref="R96">
    <cfRule type="containsErrors" dxfId="122" priority="376">
      <formula>ISERROR(R96)</formula>
    </cfRule>
  </conditionalFormatting>
  <conditionalFormatting sqref="R96">
    <cfRule type="containsErrors" dxfId="121" priority="375">
      <formula>ISERROR(R96)</formula>
    </cfRule>
  </conditionalFormatting>
  <conditionalFormatting sqref="T96">
    <cfRule type="expression" dxfId="120" priority="374" stopIfTrue="1">
      <formula>#N/A</formula>
    </cfRule>
  </conditionalFormatting>
  <conditionalFormatting sqref="T96">
    <cfRule type="containsErrors" dxfId="119" priority="373">
      <formula>ISERROR(T96)</formula>
    </cfRule>
  </conditionalFormatting>
  <conditionalFormatting sqref="T96">
    <cfRule type="containsErrors" dxfId="118" priority="372">
      <formula>ISERROR(T96)</formula>
    </cfRule>
  </conditionalFormatting>
  <conditionalFormatting sqref="O95">
    <cfRule type="expression" dxfId="117" priority="368" stopIfTrue="1">
      <formula>#N/A</formula>
    </cfRule>
  </conditionalFormatting>
  <conditionalFormatting sqref="O95">
    <cfRule type="containsErrors" dxfId="116" priority="367">
      <formula>ISERROR(O95)</formula>
    </cfRule>
  </conditionalFormatting>
  <conditionalFormatting sqref="O95">
    <cfRule type="containsErrors" dxfId="115" priority="366">
      <formula>ISERROR(O95)</formula>
    </cfRule>
  </conditionalFormatting>
  <conditionalFormatting sqref="O96">
    <cfRule type="expression" dxfId="114" priority="365" stopIfTrue="1">
      <formula>#N/A</formula>
    </cfRule>
  </conditionalFormatting>
  <conditionalFormatting sqref="O96">
    <cfRule type="containsErrors" dxfId="113" priority="364">
      <formula>ISERROR(O96)</formula>
    </cfRule>
  </conditionalFormatting>
  <conditionalFormatting sqref="O96">
    <cfRule type="containsErrors" dxfId="112" priority="363">
      <formula>ISERROR(O96)</formula>
    </cfRule>
  </conditionalFormatting>
  <conditionalFormatting sqref="E139:E144">
    <cfRule type="expression" dxfId="111" priority="344" stopIfTrue="1">
      <formula>#N/A</formula>
    </cfRule>
  </conditionalFormatting>
  <conditionalFormatting sqref="E139:E144">
    <cfRule type="containsErrors" dxfId="110" priority="343">
      <formula>ISERROR(E139)</formula>
    </cfRule>
  </conditionalFormatting>
  <conditionalFormatting sqref="E139:E144">
    <cfRule type="expression" dxfId="109" priority="342" stopIfTrue="1">
      <formula>#N/A</formula>
    </cfRule>
  </conditionalFormatting>
  <conditionalFormatting sqref="E139:E144">
    <cfRule type="containsErrors" dxfId="108" priority="341">
      <formula>ISERROR(E139)</formula>
    </cfRule>
  </conditionalFormatting>
  <conditionalFormatting sqref="E139:E144">
    <cfRule type="expression" dxfId="107" priority="340" stopIfTrue="1">
      <formula>#N/A</formula>
    </cfRule>
  </conditionalFormatting>
  <conditionalFormatting sqref="E139:E144">
    <cfRule type="containsErrors" dxfId="106" priority="339">
      <formula>ISERROR(E139)</formula>
    </cfRule>
  </conditionalFormatting>
  <conditionalFormatting sqref="E139:E144">
    <cfRule type="expression" dxfId="105" priority="338" stopIfTrue="1">
      <formula>#N/A</formula>
    </cfRule>
  </conditionalFormatting>
  <conditionalFormatting sqref="E139:E144">
    <cfRule type="containsErrors" dxfId="104" priority="337">
      <formula>ISERROR(E139)</formula>
    </cfRule>
  </conditionalFormatting>
  <conditionalFormatting sqref="F139:F144">
    <cfRule type="expression" dxfId="103" priority="336" stopIfTrue="1">
      <formula>#N/A</formula>
    </cfRule>
  </conditionalFormatting>
  <conditionalFormatting sqref="F139:F144">
    <cfRule type="containsErrors" dxfId="102" priority="335">
      <formula>ISERROR(F139)</formula>
    </cfRule>
  </conditionalFormatting>
  <conditionalFormatting sqref="F139:F144">
    <cfRule type="expression" dxfId="101" priority="334" stopIfTrue="1">
      <formula>#N/A</formula>
    </cfRule>
  </conditionalFormatting>
  <conditionalFormatting sqref="F139:F144">
    <cfRule type="containsErrors" dxfId="100" priority="333">
      <formula>ISERROR(F139)</formula>
    </cfRule>
  </conditionalFormatting>
  <conditionalFormatting sqref="F139:F144">
    <cfRule type="expression" dxfId="99" priority="332" stopIfTrue="1">
      <formula>#N/A</formula>
    </cfRule>
  </conditionalFormatting>
  <conditionalFormatting sqref="F139:F144">
    <cfRule type="containsErrors" dxfId="98" priority="331">
      <formula>ISERROR(F139)</formula>
    </cfRule>
  </conditionalFormatting>
  <conditionalFormatting sqref="F139:F144">
    <cfRule type="expression" dxfId="97" priority="330" stopIfTrue="1">
      <formula>#N/A</formula>
    </cfRule>
  </conditionalFormatting>
  <conditionalFormatting sqref="F139:F144">
    <cfRule type="containsErrors" dxfId="96" priority="329">
      <formula>ISERROR(F139)</formula>
    </cfRule>
  </conditionalFormatting>
  <conditionalFormatting sqref="H139:H144">
    <cfRule type="expression" dxfId="95" priority="328" stopIfTrue="1">
      <formula>#N/A</formula>
    </cfRule>
  </conditionalFormatting>
  <conditionalFormatting sqref="H139:H144">
    <cfRule type="containsErrors" dxfId="94" priority="327">
      <formula>ISERROR(H139)</formula>
    </cfRule>
  </conditionalFormatting>
  <conditionalFormatting sqref="H139:H144">
    <cfRule type="expression" dxfId="93" priority="326" stopIfTrue="1">
      <formula>#N/A</formula>
    </cfRule>
  </conditionalFormatting>
  <conditionalFormatting sqref="H139:H144">
    <cfRule type="containsErrors" dxfId="92" priority="325">
      <formula>ISERROR(H139)</formula>
    </cfRule>
  </conditionalFormatting>
  <conditionalFormatting sqref="H139:H144">
    <cfRule type="expression" dxfId="91" priority="324" stopIfTrue="1">
      <formula>#N/A</formula>
    </cfRule>
  </conditionalFormatting>
  <conditionalFormatting sqref="H139:H144">
    <cfRule type="containsErrors" dxfId="90" priority="323">
      <formula>ISERROR(H139)</formula>
    </cfRule>
  </conditionalFormatting>
  <conditionalFormatting sqref="H139:H144">
    <cfRule type="expression" dxfId="89" priority="322" stopIfTrue="1">
      <formula>#N/A</formula>
    </cfRule>
  </conditionalFormatting>
  <conditionalFormatting sqref="H139:H144">
    <cfRule type="containsErrors" dxfId="88" priority="321">
      <formula>ISERROR(H139)</formula>
    </cfRule>
  </conditionalFormatting>
  <conditionalFormatting sqref="J139:J144">
    <cfRule type="expression" dxfId="87" priority="320" stopIfTrue="1">
      <formula>#N/A</formula>
    </cfRule>
  </conditionalFormatting>
  <conditionalFormatting sqref="J139:J144">
    <cfRule type="containsErrors" dxfId="86" priority="319">
      <formula>ISERROR(J139)</formula>
    </cfRule>
  </conditionalFormatting>
  <conditionalFormatting sqref="J139:J144">
    <cfRule type="expression" dxfId="85" priority="318" stopIfTrue="1">
      <formula>#N/A</formula>
    </cfRule>
  </conditionalFormatting>
  <conditionalFormatting sqref="J139:J144">
    <cfRule type="containsErrors" dxfId="84" priority="317">
      <formula>ISERROR(J139)</formula>
    </cfRule>
  </conditionalFormatting>
  <conditionalFormatting sqref="J139:J144">
    <cfRule type="expression" dxfId="83" priority="316" stopIfTrue="1">
      <formula>#N/A</formula>
    </cfRule>
  </conditionalFormatting>
  <conditionalFormatting sqref="J139:J144">
    <cfRule type="containsErrors" dxfId="82" priority="315">
      <formula>ISERROR(J139)</formula>
    </cfRule>
  </conditionalFormatting>
  <conditionalFormatting sqref="J139:J144">
    <cfRule type="expression" dxfId="81" priority="314" stopIfTrue="1">
      <formula>#N/A</formula>
    </cfRule>
  </conditionalFormatting>
  <conditionalFormatting sqref="J139:J144">
    <cfRule type="containsErrors" dxfId="80" priority="313">
      <formula>ISERROR(J139)</formula>
    </cfRule>
  </conditionalFormatting>
  <conditionalFormatting sqref="L139:L144">
    <cfRule type="expression" dxfId="79" priority="312" stopIfTrue="1">
      <formula>#N/A</formula>
    </cfRule>
  </conditionalFormatting>
  <conditionalFormatting sqref="L139:L144">
    <cfRule type="containsErrors" dxfId="78" priority="311">
      <formula>ISERROR(L139)</formula>
    </cfRule>
  </conditionalFormatting>
  <conditionalFormatting sqref="L139:L144">
    <cfRule type="expression" dxfId="77" priority="310" stopIfTrue="1">
      <formula>#N/A</formula>
    </cfRule>
  </conditionalFormatting>
  <conditionalFormatting sqref="L139:L144">
    <cfRule type="containsErrors" dxfId="76" priority="309">
      <formula>ISERROR(L139)</formula>
    </cfRule>
  </conditionalFormatting>
  <conditionalFormatting sqref="L139:L144">
    <cfRule type="expression" dxfId="75" priority="308" stopIfTrue="1">
      <formula>#N/A</formula>
    </cfRule>
  </conditionalFormatting>
  <conditionalFormatting sqref="L139:L144">
    <cfRule type="containsErrors" dxfId="74" priority="307">
      <formula>ISERROR(L139)</formula>
    </cfRule>
  </conditionalFormatting>
  <conditionalFormatting sqref="L139:L144">
    <cfRule type="expression" dxfId="73" priority="306" stopIfTrue="1">
      <formula>#N/A</formula>
    </cfRule>
  </conditionalFormatting>
  <conditionalFormatting sqref="L139:L144">
    <cfRule type="containsErrors" dxfId="72" priority="305">
      <formula>ISERROR(L139)</formula>
    </cfRule>
  </conditionalFormatting>
  <conditionalFormatting sqref="U95">
    <cfRule type="expression" dxfId="71" priority="156" stopIfTrue="1">
      <formula>#N/A</formula>
    </cfRule>
  </conditionalFormatting>
  <conditionalFormatting sqref="U95">
    <cfRule type="containsErrors" dxfId="70" priority="155">
      <formula>ISERROR(U95)</formula>
    </cfRule>
  </conditionalFormatting>
  <conditionalFormatting sqref="Q95">
    <cfRule type="expression" dxfId="69" priority="168" stopIfTrue="1">
      <formula>#N/A</formula>
    </cfRule>
  </conditionalFormatting>
  <conditionalFormatting sqref="Q95">
    <cfRule type="containsErrors" dxfId="68" priority="167">
      <formula>ISERROR(Q95)</formula>
    </cfRule>
  </conditionalFormatting>
  <conditionalFormatting sqref="S95">
    <cfRule type="expression" dxfId="67" priority="162" stopIfTrue="1">
      <formula>#N/A</formula>
    </cfRule>
  </conditionalFormatting>
  <conditionalFormatting sqref="S95">
    <cfRule type="containsErrors" dxfId="66" priority="161">
      <formula>ISERROR(S95)</formula>
    </cfRule>
  </conditionalFormatting>
  <conditionalFormatting sqref="Q95">
    <cfRule type="containsErrors" dxfId="65" priority="166">
      <formula>ISERROR(Q95)</formula>
    </cfRule>
  </conditionalFormatting>
  <conditionalFormatting sqref="Q96">
    <cfRule type="expression" dxfId="64" priority="165" stopIfTrue="1">
      <formula>#N/A</formula>
    </cfRule>
  </conditionalFormatting>
  <conditionalFormatting sqref="Q96">
    <cfRule type="containsErrors" dxfId="63" priority="164">
      <formula>ISERROR(Q96)</formula>
    </cfRule>
  </conditionalFormatting>
  <conditionalFormatting sqref="Q96">
    <cfRule type="containsErrors" dxfId="62" priority="163">
      <formula>ISERROR(Q96)</formula>
    </cfRule>
  </conditionalFormatting>
  <conditionalFormatting sqref="S95">
    <cfRule type="containsErrors" dxfId="61" priority="160">
      <formula>ISERROR(S95)</formula>
    </cfRule>
  </conditionalFormatting>
  <conditionalFormatting sqref="S96">
    <cfRule type="expression" dxfId="60" priority="159" stopIfTrue="1">
      <formula>#N/A</formula>
    </cfRule>
  </conditionalFormatting>
  <conditionalFormatting sqref="S96">
    <cfRule type="containsErrors" dxfId="59" priority="158">
      <formula>ISERROR(S96)</formula>
    </cfRule>
  </conditionalFormatting>
  <conditionalFormatting sqref="S96">
    <cfRule type="containsErrors" dxfId="58" priority="157">
      <formula>ISERROR(S96)</formula>
    </cfRule>
  </conditionalFormatting>
  <conditionalFormatting sqref="U95">
    <cfRule type="containsErrors" dxfId="57" priority="154">
      <formula>ISERROR(U95)</formula>
    </cfRule>
  </conditionalFormatting>
  <conditionalFormatting sqref="U96">
    <cfRule type="expression" dxfId="56" priority="153" stopIfTrue="1">
      <formula>#N/A</formula>
    </cfRule>
  </conditionalFormatting>
  <conditionalFormatting sqref="U96">
    <cfRule type="containsErrors" dxfId="55" priority="152">
      <formula>ISERROR(U96)</formula>
    </cfRule>
  </conditionalFormatting>
  <conditionalFormatting sqref="U96">
    <cfRule type="containsErrors" dxfId="54" priority="151">
      <formula>ISERROR(U96)</formula>
    </cfRule>
  </conditionalFormatting>
  <conditionalFormatting sqref="O59:O93">
    <cfRule type="expression" dxfId="53" priority="102" stopIfTrue="1">
      <formula>#N/A</formula>
    </cfRule>
  </conditionalFormatting>
  <conditionalFormatting sqref="O59:O93">
    <cfRule type="containsErrors" dxfId="52" priority="101">
      <formula>ISERROR(O59)</formula>
    </cfRule>
  </conditionalFormatting>
  <conditionalFormatting sqref="O58">
    <cfRule type="expression" dxfId="51" priority="100" stopIfTrue="1">
      <formula>#N/A</formula>
    </cfRule>
  </conditionalFormatting>
  <conditionalFormatting sqref="O58">
    <cfRule type="containsErrors" dxfId="50" priority="99">
      <formula>ISERROR(O58)</formula>
    </cfRule>
  </conditionalFormatting>
  <conditionalFormatting sqref="O58">
    <cfRule type="expression" dxfId="49" priority="98" stopIfTrue="1">
      <formula>#N/A</formula>
    </cfRule>
  </conditionalFormatting>
  <conditionalFormatting sqref="O58">
    <cfRule type="containsErrors" dxfId="48" priority="97">
      <formula>ISERROR(O58)</formula>
    </cfRule>
  </conditionalFormatting>
  <conditionalFormatting sqref="G146:G147">
    <cfRule type="expression" dxfId="47" priority="48" stopIfTrue="1">
      <formula>#N/A</formula>
    </cfRule>
  </conditionalFormatting>
  <conditionalFormatting sqref="G146:G147">
    <cfRule type="containsErrors" dxfId="46" priority="47">
      <formula>ISERROR(G146)</formula>
    </cfRule>
  </conditionalFormatting>
  <conditionalFormatting sqref="G146:G147">
    <cfRule type="expression" dxfId="45" priority="46" stopIfTrue="1">
      <formula>#N/A</formula>
    </cfRule>
  </conditionalFormatting>
  <conditionalFormatting sqref="G146:G147">
    <cfRule type="containsErrors" dxfId="44" priority="45">
      <formula>ISERROR(G146)</formula>
    </cfRule>
  </conditionalFormatting>
  <conditionalFormatting sqref="G146:G147">
    <cfRule type="expression" dxfId="43" priority="44" stopIfTrue="1">
      <formula>#N/A</formula>
    </cfRule>
  </conditionalFormatting>
  <conditionalFormatting sqref="G146:G147">
    <cfRule type="containsErrors" dxfId="42" priority="43">
      <formula>ISERROR(G146)</formula>
    </cfRule>
  </conditionalFormatting>
  <conditionalFormatting sqref="G146:G147">
    <cfRule type="expression" dxfId="41" priority="42" stopIfTrue="1">
      <formula>#N/A</formula>
    </cfRule>
  </conditionalFormatting>
  <conditionalFormatting sqref="G146:G147">
    <cfRule type="containsErrors" dxfId="40" priority="41">
      <formula>ISERROR(G146)</formula>
    </cfRule>
  </conditionalFormatting>
  <conditionalFormatting sqref="H146:H147">
    <cfRule type="expression" dxfId="39" priority="40" stopIfTrue="1">
      <formula>#N/A</formula>
    </cfRule>
  </conditionalFormatting>
  <conditionalFormatting sqref="H146:H147">
    <cfRule type="containsErrors" dxfId="38" priority="39">
      <formula>ISERROR(H146)</formula>
    </cfRule>
  </conditionalFormatting>
  <conditionalFormatting sqref="H146:H147">
    <cfRule type="expression" dxfId="37" priority="38" stopIfTrue="1">
      <formula>#N/A</formula>
    </cfRule>
  </conditionalFormatting>
  <conditionalFormatting sqref="H146:H147">
    <cfRule type="containsErrors" dxfId="36" priority="37">
      <formula>ISERROR(H146)</formula>
    </cfRule>
  </conditionalFormatting>
  <conditionalFormatting sqref="H146:H147">
    <cfRule type="expression" dxfId="35" priority="36" stopIfTrue="1">
      <formula>#N/A</formula>
    </cfRule>
  </conditionalFormatting>
  <conditionalFormatting sqref="H146:H147">
    <cfRule type="containsErrors" dxfId="34" priority="35">
      <formula>ISERROR(H146)</formula>
    </cfRule>
  </conditionalFormatting>
  <conditionalFormatting sqref="H146:H147">
    <cfRule type="expression" dxfId="33" priority="34" stopIfTrue="1">
      <formula>#N/A</formula>
    </cfRule>
  </conditionalFormatting>
  <conditionalFormatting sqref="H146:H147">
    <cfRule type="containsErrors" dxfId="32" priority="33">
      <formula>ISERROR(H146)</formula>
    </cfRule>
  </conditionalFormatting>
  <conditionalFormatting sqref="I146:I147">
    <cfRule type="expression" dxfId="31" priority="32" stopIfTrue="1">
      <formula>#N/A</formula>
    </cfRule>
  </conditionalFormatting>
  <conditionalFormatting sqref="I146:I147">
    <cfRule type="containsErrors" dxfId="30" priority="31">
      <formula>ISERROR(I146)</formula>
    </cfRule>
  </conditionalFormatting>
  <conditionalFormatting sqref="I146:I147">
    <cfRule type="expression" dxfId="29" priority="30" stopIfTrue="1">
      <formula>#N/A</formula>
    </cfRule>
  </conditionalFormatting>
  <conditionalFormatting sqref="I146:I147">
    <cfRule type="containsErrors" dxfId="28" priority="29">
      <formula>ISERROR(I146)</formula>
    </cfRule>
  </conditionalFormatting>
  <conditionalFormatting sqref="I146:I147">
    <cfRule type="expression" dxfId="27" priority="28" stopIfTrue="1">
      <formula>#N/A</formula>
    </cfRule>
  </conditionalFormatting>
  <conditionalFormatting sqref="I146:I147">
    <cfRule type="containsErrors" dxfId="26" priority="27">
      <formula>ISERROR(I146)</formula>
    </cfRule>
  </conditionalFormatting>
  <conditionalFormatting sqref="I146:I147">
    <cfRule type="expression" dxfId="25" priority="26" stopIfTrue="1">
      <formula>#N/A</formula>
    </cfRule>
  </conditionalFormatting>
  <conditionalFormatting sqref="I146:I147">
    <cfRule type="containsErrors" dxfId="24" priority="25">
      <formula>ISERROR(I146)</formula>
    </cfRule>
  </conditionalFormatting>
  <conditionalFormatting sqref="J146:J147">
    <cfRule type="expression" dxfId="23" priority="24" stopIfTrue="1">
      <formula>#N/A</formula>
    </cfRule>
  </conditionalFormatting>
  <conditionalFormatting sqref="J146:J147">
    <cfRule type="containsErrors" dxfId="22" priority="23">
      <formula>ISERROR(J146)</formula>
    </cfRule>
  </conditionalFormatting>
  <conditionalFormatting sqref="J146:J147">
    <cfRule type="expression" dxfId="21" priority="22" stopIfTrue="1">
      <formula>#N/A</formula>
    </cfRule>
  </conditionalFormatting>
  <conditionalFormatting sqref="J146:J147">
    <cfRule type="containsErrors" dxfId="20" priority="21">
      <formula>ISERROR(J146)</formula>
    </cfRule>
  </conditionalFormatting>
  <conditionalFormatting sqref="J146:J147">
    <cfRule type="expression" dxfId="19" priority="20" stopIfTrue="1">
      <formula>#N/A</formula>
    </cfRule>
  </conditionalFormatting>
  <conditionalFormatting sqref="J146:J147">
    <cfRule type="containsErrors" dxfId="18" priority="19">
      <formula>ISERROR(J146)</formula>
    </cfRule>
  </conditionalFormatting>
  <conditionalFormatting sqref="J146:J147">
    <cfRule type="expression" dxfId="17" priority="18" stopIfTrue="1">
      <formula>#N/A</formula>
    </cfRule>
  </conditionalFormatting>
  <conditionalFormatting sqref="J146:J147">
    <cfRule type="containsErrors" dxfId="16" priority="17">
      <formula>ISERROR(J146)</formula>
    </cfRule>
  </conditionalFormatting>
  <conditionalFormatting sqref="K146:K147">
    <cfRule type="expression" dxfId="15" priority="16" stopIfTrue="1">
      <formula>#N/A</formula>
    </cfRule>
  </conditionalFormatting>
  <conditionalFormatting sqref="K146:K147">
    <cfRule type="containsErrors" dxfId="14" priority="15">
      <formula>ISERROR(K146)</formula>
    </cfRule>
  </conditionalFormatting>
  <conditionalFormatting sqref="K146:K147">
    <cfRule type="expression" dxfId="13" priority="14" stopIfTrue="1">
      <formula>#N/A</formula>
    </cfRule>
  </conditionalFormatting>
  <conditionalFormatting sqref="K146:K147">
    <cfRule type="containsErrors" dxfId="12" priority="13">
      <formula>ISERROR(K146)</formula>
    </cfRule>
  </conditionalFormatting>
  <conditionalFormatting sqref="K146:K147">
    <cfRule type="expression" dxfId="11" priority="12" stopIfTrue="1">
      <formula>#N/A</formula>
    </cfRule>
  </conditionalFormatting>
  <conditionalFormatting sqref="K146:K147">
    <cfRule type="containsErrors" dxfId="10" priority="11">
      <formula>ISERROR(K146)</formula>
    </cfRule>
  </conditionalFormatting>
  <conditionalFormatting sqref="K146:K147">
    <cfRule type="expression" dxfId="9" priority="10" stopIfTrue="1">
      <formula>#N/A</formula>
    </cfRule>
  </conditionalFormatting>
  <conditionalFormatting sqref="K146:K147">
    <cfRule type="containsErrors" dxfId="8" priority="9">
      <formula>ISERROR(K146)</formula>
    </cfRule>
  </conditionalFormatting>
  <conditionalFormatting sqref="L146:L147">
    <cfRule type="expression" dxfId="7" priority="8" stopIfTrue="1">
      <formula>#N/A</formula>
    </cfRule>
  </conditionalFormatting>
  <conditionalFormatting sqref="L146:L147">
    <cfRule type="containsErrors" dxfId="6" priority="7">
      <formula>ISERROR(L146)</formula>
    </cfRule>
  </conditionalFormatting>
  <conditionalFormatting sqref="L146:L147">
    <cfRule type="expression" dxfId="5" priority="6" stopIfTrue="1">
      <formula>#N/A</formula>
    </cfRule>
  </conditionalFormatting>
  <conditionalFormatting sqref="L146:L147">
    <cfRule type="containsErrors" dxfId="4" priority="5">
      <formula>ISERROR(L146)</formula>
    </cfRule>
  </conditionalFormatting>
  <conditionalFormatting sqref="L146:L147">
    <cfRule type="expression" dxfId="3" priority="4" stopIfTrue="1">
      <formula>#N/A</formula>
    </cfRule>
  </conditionalFormatting>
  <conditionalFormatting sqref="L146:L147">
    <cfRule type="containsErrors" dxfId="2" priority="3">
      <formula>ISERROR(L146)</formula>
    </cfRule>
  </conditionalFormatting>
  <conditionalFormatting sqref="L146:L147">
    <cfRule type="expression" dxfId="1" priority="2" stopIfTrue="1">
      <formula>#N/A</formula>
    </cfRule>
  </conditionalFormatting>
  <conditionalFormatting sqref="L146:L147">
    <cfRule type="containsErrors" dxfId="0" priority="1">
      <formula>ISERROR(L146)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B328"/>
  <sheetViews>
    <sheetView workbookViewId="0">
      <pane xSplit="23805" ySplit="4590" topLeftCell="CL154" activePane="topRight"/>
      <selection pane="topRight"/>
      <selection pane="bottomLeft"/>
      <selection pane="bottomRight"/>
    </sheetView>
  </sheetViews>
  <sheetFormatPr baseColWidth="10" defaultRowHeight="14.25" x14ac:dyDescent="0.2"/>
  <cols>
    <col min="1" max="1" width="20.59765625" style="7" customWidth="1"/>
    <col min="2" max="55" width="11.19921875" style="7"/>
    <col min="56" max="58" width="12.69921875" style="7" bestFit="1" customWidth="1"/>
    <col min="59" max="69" width="11.19921875" style="7"/>
    <col min="70" max="71" width="11.19921875" style="5"/>
    <col min="72" max="92" width="11.19921875" style="7"/>
    <col min="93" max="93" width="14" style="7" bestFit="1" customWidth="1"/>
    <col min="94" max="16384" width="11.19921875" style="7"/>
  </cols>
  <sheetData>
    <row r="1" spans="1:106" ht="15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3825</v>
      </c>
      <c r="BW1" s="43" t="s">
        <v>3826</v>
      </c>
      <c r="BX1" s="43" t="s">
        <v>3923</v>
      </c>
      <c r="BY1" s="43" t="s">
        <v>3925</v>
      </c>
      <c r="BZ1" s="43" t="s">
        <v>3926</v>
      </c>
      <c r="CA1" s="43" t="s">
        <v>3927</v>
      </c>
      <c r="CB1" s="43" t="s">
        <v>3928</v>
      </c>
      <c r="CC1" s="43" t="s">
        <v>3933</v>
      </c>
      <c r="CD1" s="43" t="s">
        <v>3934</v>
      </c>
      <c r="CE1" s="43" t="s">
        <v>3935</v>
      </c>
      <c r="CF1" s="196" t="s">
        <v>4005</v>
      </c>
      <c r="CG1" s="196" t="s">
        <v>4006</v>
      </c>
      <c r="CH1" s="196" t="s">
        <v>4007</v>
      </c>
      <c r="CI1" s="196" t="s">
        <v>4008</v>
      </c>
      <c r="CJ1" s="196" t="s">
        <v>4009</v>
      </c>
      <c r="CK1" s="196" t="s">
        <v>4011</v>
      </c>
      <c r="CL1" s="196" t="s">
        <v>4012</v>
      </c>
      <c r="CM1" s="196" t="s">
        <v>4015</v>
      </c>
      <c r="CN1" s="43"/>
      <c r="CO1" s="196"/>
      <c r="CP1" s="196"/>
      <c r="CQ1" s="43"/>
      <c r="CR1" s="43"/>
      <c r="CS1" s="43"/>
      <c r="CT1" s="43"/>
      <c r="CU1" s="43"/>
      <c r="CV1" s="43"/>
      <c r="CW1" s="43"/>
      <c r="CX1" s="43"/>
      <c r="CY1" s="43"/>
      <c r="CZ1" s="43"/>
    </row>
    <row r="2" spans="1:106" ht="15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197">
        <v>228.92626956919528</v>
      </c>
      <c r="CJ2" s="197">
        <v>235.99746814900922</v>
      </c>
      <c r="CK2" s="197">
        <v>242.78865682266374</v>
      </c>
      <c r="CL2" s="197">
        <v>251.04535880684918</v>
      </c>
      <c r="CM2" s="197">
        <v>257.61009403120181</v>
      </c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B2" s="44"/>
    </row>
    <row r="3" spans="1:106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197">
        <v>156.39817103225309</v>
      </c>
      <c r="CJ3" s="197">
        <v>162.63684163152624</v>
      </c>
      <c r="CK3" s="197">
        <v>169.75572822839538</v>
      </c>
      <c r="CL3" s="197">
        <v>176.43822138724965</v>
      </c>
      <c r="CM3" s="197">
        <v>178.02910922900958</v>
      </c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</row>
    <row r="4" spans="1:106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197">
        <v>170.73862828969814</v>
      </c>
      <c r="CJ4" s="197">
        <v>177.57577299060375</v>
      </c>
      <c r="CK4" s="197">
        <v>183.41360124612731</v>
      </c>
      <c r="CL4" s="197">
        <v>188.08874592242111</v>
      </c>
      <c r="CM4" s="197">
        <v>187.07348775735383</v>
      </c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</row>
    <row r="5" spans="1:106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197">
        <v>167.10167087511255</v>
      </c>
      <c r="CJ5" s="197">
        <v>173.1569998017786</v>
      </c>
      <c r="CK5" s="197">
        <v>176.11716806923383</v>
      </c>
      <c r="CL5" s="197">
        <v>176.62166619390604</v>
      </c>
      <c r="CM5" s="197">
        <v>179.00134865731613</v>
      </c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</row>
    <row r="6" spans="1:106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197">
        <v>200.43509230223901</v>
      </c>
      <c r="CJ6" s="197">
        <v>207.76446135148925</v>
      </c>
      <c r="CK6" s="197">
        <v>216.24060851410988</v>
      </c>
      <c r="CL6" s="197">
        <v>221.94142160650438</v>
      </c>
      <c r="CM6" s="197">
        <v>227.21316019749662</v>
      </c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</row>
    <row r="7" spans="1:106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197">
        <v>172.61697738355065</v>
      </c>
      <c r="CJ7" s="197">
        <v>178.6423907354316</v>
      </c>
      <c r="CK7" s="197">
        <v>188.32186494048653</v>
      </c>
      <c r="CL7" s="197">
        <v>191.6035807050427</v>
      </c>
      <c r="CM7" s="197">
        <v>193.29043017776283</v>
      </c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</row>
    <row r="8" spans="1:106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197">
        <v>171.56058748914947</v>
      </c>
      <c r="CJ8" s="197">
        <v>174.39942861727513</v>
      </c>
      <c r="CK8" s="197">
        <v>179.28470487509307</v>
      </c>
      <c r="CL8" s="197">
        <v>182.51974062401689</v>
      </c>
      <c r="CM8" s="197">
        <v>181.54478746578272</v>
      </c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</row>
    <row r="9" spans="1:106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197">
        <v>154.52882355303086</v>
      </c>
      <c r="CJ9" s="197">
        <v>161.7644827325513</v>
      </c>
      <c r="CK9" s="197">
        <v>163.71755386569089</v>
      </c>
      <c r="CL9" s="197">
        <v>167.38761296991481</v>
      </c>
      <c r="CM9" s="197">
        <v>169.42064616082436</v>
      </c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</row>
    <row r="10" spans="1:106" x14ac:dyDescent="0.2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197">
        <v>237.69171154710094</v>
      </c>
      <c r="CJ10" s="197">
        <v>241.48850303561241</v>
      </c>
      <c r="CK10" s="197">
        <v>245.63590281189084</v>
      </c>
      <c r="CL10" s="197">
        <v>251.62092451089015</v>
      </c>
      <c r="CM10" s="197">
        <v>258.96897340906742</v>
      </c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</row>
    <row r="11" spans="1:106" x14ac:dyDescent="0.2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197">
        <v>162.76501970898371</v>
      </c>
      <c r="CJ11" s="197">
        <v>166.87848189122064</v>
      </c>
      <c r="CK11" s="197">
        <v>172.31416731333698</v>
      </c>
      <c r="CL11" s="197">
        <v>177.3774146152424</v>
      </c>
      <c r="CM11" s="197">
        <v>179.41770864547195</v>
      </c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</row>
    <row r="12" spans="1:106" x14ac:dyDescent="0.2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197">
        <v>177.13531108612932</v>
      </c>
      <c r="CJ12" s="197">
        <v>181.57820569073499</v>
      </c>
      <c r="CK12" s="197">
        <v>185.43160530868715</v>
      </c>
      <c r="CL12" s="197">
        <v>188.36261869920438</v>
      </c>
      <c r="CM12" s="197">
        <v>187.88027024825391</v>
      </c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</row>
    <row r="13" spans="1:106" x14ac:dyDescent="0.2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197">
        <v>173.68075050626763</v>
      </c>
      <c r="CJ13" s="197">
        <v>177.2475439016977</v>
      </c>
      <c r="CK13" s="197">
        <v>178.1883890514994</v>
      </c>
      <c r="CL13" s="197">
        <v>177.24688668138648</v>
      </c>
      <c r="CM13" s="197">
        <v>180.34009435948551</v>
      </c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</row>
    <row r="14" spans="1:106" x14ac:dyDescent="0.2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197">
        <v>206.29527252393856</v>
      </c>
      <c r="CJ14" s="197">
        <v>210.80410707372999</v>
      </c>
      <c r="CK14" s="197">
        <v>216.97561185664526</v>
      </c>
      <c r="CL14" s="197">
        <v>220.50933961487084</v>
      </c>
      <c r="CM14" s="197">
        <v>226.33936670074655</v>
      </c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</row>
    <row r="15" spans="1:106" x14ac:dyDescent="0.2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197">
        <v>177.835738460756</v>
      </c>
      <c r="CJ15" s="197">
        <v>181.63122193005759</v>
      </c>
      <c r="CK15" s="197">
        <v>189.50300945528039</v>
      </c>
      <c r="CL15" s="197">
        <v>191.27147107721555</v>
      </c>
      <c r="CM15" s="197">
        <v>193.50415573044117</v>
      </c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</row>
    <row r="16" spans="1:106" x14ac:dyDescent="0.2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197">
        <v>178.16029789417826</v>
      </c>
      <c r="CJ16" s="197">
        <v>178.68325056128509</v>
      </c>
      <c r="CK16" s="197">
        <v>181.57519682823343</v>
      </c>
      <c r="CL16" s="197">
        <v>183.03928518535434</v>
      </c>
      <c r="CM16" s="197">
        <v>182.6618870942697</v>
      </c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</row>
    <row r="17" spans="1:104" x14ac:dyDescent="0.2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197">
        <v>160.47132725947725</v>
      </c>
      <c r="CJ17" s="197">
        <v>165.62658717784183</v>
      </c>
      <c r="CK17" s="197">
        <v>165.81544659620062</v>
      </c>
      <c r="CL17" s="197">
        <v>167.87396998907857</v>
      </c>
      <c r="CM17" s="197">
        <v>170.36657297134968</v>
      </c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</row>
    <row r="18" spans="1:104" x14ac:dyDescent="0.2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197">
        <v>238.79457469922733</v>
      </c>
      <c r="CJ18" s="197">
        <v>239.41999489797689</v>
      </c>
      <c r="CK18" s="197">
        <v>240.7475730196721</v>
      </c>
      <c r="CL18" s="197">
        <v>245.95521473623495</v>
      </c>
      <c r="CM18" s="197">
        <v>254.77184992392608</v>
      </c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</row>
    <row r="19" spans="1:104" x14ac:dyDescent="0.2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197">
        <v>163.95336172191153</v>
      </c>
      <c r="CJ19" s="197">
        <v>166.00322014733337</v>
      </c>
      <c r="CK19" s="197">
        <v>169.44336625191156</v>
      </c>
      <c r="CL19" s="197">
        <v>173.93039112828632</v>
      </c>
      <c r="CM19" s="197">
        <v>177.02212914254127</v>
      </c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</row>
    <row r="20" spans="1:104" x14ac:dyDescent="0.2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197">
        <v>177.32324012886079</v>
      </c>
      <c r="CJ20" s="197">
        <v>179.5981968552145</v>
      </c>
      <c r="CK20" s="197">
        <v>181.26453316870251</v>
      </c>
      <c r="CL20" s="197">
        <v>183.66685656934212</v>
      </c>
      <c r="CM20" s="197">
        <v>184.45044950460249</v>
      </c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</row>
    <row r="21" spans="1:104" x14ac:dyDescent="0.2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197">
        <v>174.61560956549985</v>
      </c>
      <c r="CJ21" s="197">
        <v>176.14640454304455</v>
      </c>
      <c r="CK21" s="197">
        <v>175.10802192533143</v>
      </c>
      <c r="CL21" s="197">
        <v>174.13320271794208</v>
      </c>
      <c r="CM21" s="197">
        <v>178.5504368261733</v>
      </c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</row>
    <row r="22" spans="1:104" x14ac:dyDescent="0.2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197">
        <v>205.88095316804439</v>
      </c>
      <c r="CJ22" s="197">
        <v>207.87457736331584</v>
      </c>
      <c r="CK22" s="197">
        <v>211.18952278038577</v>
      </c>
      <c r="CL22" s="197">
        <v>213.86770066809083</v>
      </c>
      <c r="CM22" s="197">
        <v>220.90647488427132</v>
      </c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</row>
    <row r="23" spans="1:104" x14ac:dyDescent="0.2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197">
        <v>178.92895527108575</v>
      </c>
      <c r="CJ23" s="197">
        <v>180.54548133244589</v>
      </c>
      <c r="CK23" s="197">
        <v>186.06064085414289</v>
      </c>
      <c r="CL23" s="197">
        <v>187.11806523683813</v>
      </c>
      <c r="CM23" s="197">
        <v>190.67767147843227</v>
      </c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</row>
    <row r="24" spans="1:104" x14ac:dyDescent="0.2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197">
        <v>179.44155311823354</v>
      </c>
      <c r="CJ24" s="197">
        <v>177.85119890709504</v>
      </c>
      <c r="CK24" s="197">
        <v>178.42380069301146</v>
      </c>
      <c r="CL24" s="197">
        <v>179.33233490276791</v>
      </c>
      <c r="CM24" s="197">
        <v>180.42705590627494</v>
      </c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</row>
    <row r="25" spans="1:104" x14ac:dyDescent="0.2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197">
        <v>161.2229759454047</v>
      </c>
      <c r="CJ25" s="197">
        <v>164.24811436364797</v>
      </c>
      <c r="CK25" s="197">
        <v>162.55988675797946</v>
      </c>
      <c r="CL25" s="197">
        <v>164.06030043993422</v>
      </c>
      <c r="CM25" s="197">
        <v>167.6201778820228</v>
      </c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</row>
    <row r="26" spans="1:104" x14ac:dyDescent="0.2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197">
        <v>258.90879044867631</v>
      </c>
      <c r="CJ26" s="197">
        <v>259.28215230643195</v>
      </c>
      <c r="CK26" s="197">
        <v>261.08879638855853</v>
      </c>
      <c r="CL26" s="197">
        <v>262.37459118317338</v>
      </c>
      <c r="CM26" s="197">
        <v>269.38161856965752</v>
      </c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</row>
    <row r="27" spans="1:104" x14ac:dyDescent="0.2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197">
        <v>176.88827779827366</v>
      </c>
      <c r="CJ27" s="197">
        <v>178.64898681910591</v>
      </c>
      <c r="CK27" s="197">
        <v>182.73298476304001</v>
      </c>
      <c r="CL27" s="197">
        <v>184.59202699298933</v>
      </c>
      <c r="CM27" s="197">
        <v>186.25819250353442</v>
      </c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</row>
    <row r="28" spans="1:104" x14ac:dyDescent="0.2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197">
        <v>193.00594149427866</v>
      </c>
      <c r="CJ28" s="197">
        <v>194.92758009329117</v>
      </c>
      <c r="CK28" s="197">
        <v>197.32838403898441</v>
      </c>
      <c r="CL28" s="197">
        <v>196.70743843931572</v>
      </c>
      <c r="CM28" s="197">
        <v>195.50712561506595</v>
      </c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</row>
    <row r="29" spans="1:104" x14ac:dyDescent="0.2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197">
        <v>188.82409522556597</v>
      </c>
      <c r="CJ29" s="197">
        <v>189.80625015408395</v>
      </c>
      <c r="CK29" s="197">
        <v>189.26137477097734</v>
      </c>
      <c r="CL29" s="197">
        <v>184.66872504553598</v>
      </c>
      <c r="CM29" s="197">
        <v>187.11901989330207</v>
      </c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</row>
    <row r="30" spans="1:104" x14ac:dyDescent="0.2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197">
        <v>224.01771922104575</v>
      </c>
      <c r="CJ30" s="197">
        <v>225.26263929063663</v>
      </c>
      <c r="CK30" s="197">
        <v>230.24855643853422</v>
      </c>
      <c r="CL30" s="197">
        <v>229.29273561692676</v>
      </c>
      <c r="CM30" s="197">
        <v>234.47799437895841</v>
      </c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</row>
    <row r="31" spans="1:104" x14ac:dyDescent="0.2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197">
        <v>193.07166643105793</v>
      </c>
      <c r="CJ31" s="197">
        <v>193.98641931283916</v>
      </c>
      <c r="CK31" s="197">
        <v>200.72834633527518</v>
      </c>
      <c r="CL31" s="197">
        <v>198.98532782860005</v>
      </c>
      <c r="CM31" s="197">
        <v>200.32207530751199</v>
      </c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</row>
    <row r="32" spans="1:104" x14ac:dyDescent="0.2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197">
        <v>192.68256802505752</v>
      </c>
      <c r="CJ32" s="197">
        <v>190.48105339703096</v>
      </c>
      <c r="CK32" s="197">
        <v>191.73939261569186</v>
      </c>
      <c r="CL32" s="197">
        <v>189.61310763676858</v>
      </c>
      <c r="CM32" s="197">
        <v>188.62148302980063</v>
      </c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</row>
    <row r="33" spans="1:104" x14ac:dyDescent="0.2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197">
        <v>174.28477192998167</v>
      </c>
      <c r="CJ33" s="197">
        <v>177.36638038700946</v>
      </c>
      <c r="CK33" s="197">
        <v>175.89885677824049</v>
      </c>
      <c r="CL33" s="197">
        <v>174.74860238128767</v>
      </c>
      <c r="CM33" s="197">
        <v>176.82538315387018</v>
      </c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</row>
    <row r="34" spans="1:104" x14ac:dyDescent="0.2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197">
        <v>272.84230965767085</v>
      </c>
      <c r="CJ34" s="197">
        <v>279.0602309276677</v>
      </c>
      <c r="CK34" s="197">
        <v>283.48697573910675</v>
      </c>
      <c r="CL34" s="197">
        <v>286.48149921171262</v>
      </c>
      <c r="CM34" s="197">
        <v>293.16236587870412</v>
      </c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</row>
    <row r="35" spans="1:104" x14ac:dyDescent="0.2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197">
        <v>198.8949751443393</v>
      </c>
      <c r="CJ35" s="197">
        <v>201.55659905783347</v>
      </c>
      <c r="CK35" s="197">
        <v>205.03395329569548</v>
      </c>
      <c r="CL35" s="197">
        <v>210.74044679129767</v>
      </c>
      <c r="CM35" s="197">
        <v>209.11524489294479</v>
      </c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</row>
    <row r="36" spans="1:104" x14ac:dyDescent="0.2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197">
        <v>193.15746491490097</v>
      </c>
      <c r="CJ36" s="197">
        <v>193.73993812235571</v>
      </c>
      <c r="CK36" s="197">
        <v>199.61980344279101</v>
      </c>
      <c r="CL36" s="197">
        <v>200.77920232599774</v>
      </c>
      <c r="CM36" s="197">
        <v>202.94236865765157</v>
      </c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</row>
    <row r="37" spans="1:104" x14ac:dyDescent="0.2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197">
        <v>186.94950452181584</v>
      </c>
      <c r="CJ37" s="197">
        <v>190.11578944335406</v>
      </c>
      <c r="CK37" s="197">
        <v>196.11014280090632</v>
      </c>
      <c r="CL37" s="197">
        <v>198.31210470560535</v>
      </c>
      <c r="CM37" s="197">
        <v>199.5422066962546</v>
      </c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</row>
    <row r="38" spans="1:104" x14ac:dyDescent="0.2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197">
        <v>231.62114474811401</v>
      </c>
      <c r="CJ38" s="197">
        <v>238.82844742849102</v>
      </c>
      <c r="CK38" s="197">
        <v>245.69189708213872</v>
      </c>
      <c r="CL38" s="197">
        <v>249.62386360067094</v>
      </c>
      <c r="CM38" s="197">
        <v>251.5795706724484</v>
      </c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</row>
    <row r="39" spans="1:104" x14ac:dyDescent="0.2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197">
        <v>200.31854687194362</v>
      </c>
      <c r="CJ39" s="197">
        <v>202.296476274208</v>
      </c>
      <c r="CK39" s="197">
        <v>208.69657429401695</v>
      </c>
      <c r="CL39" s="197">
        <v>209.4680277530467</v>
      </c>
      <c r="CM39" s="197">
        <v>211.19747272673735</v>
      </c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</row>
    <row r="40" spans="1:104" x14ac:dyDescent="0.2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197">
        <v>199.75225517867773</v>
      </c>
      <c r="CJ40" s="197">
        <v>202.08563099472082</v>
      </c>
      <c r="CK40" s="197">
        <v>212.71354718128839</v>
      </c>
      <c r="CL40" s="197">
        <v>218.17499166684712</v>
      </c>
      <c r="CM40" s="197">
        <v>218.92925610823445</v>
      </c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</row>
    <row r="41" spans="1:104" x14ac:dyDescent="0.2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197">
        <v>207.0869991787923</v>
      </c>
      <c r="CJ41" s="197">
        <v>214.30924063590737</v>
      </c>
      <c r="CK41" s="197">
        <v>225.77041966697351</v>
      </c>
      <c r="CL41" s="197">
        <v>224.20222393667819</v>
      </c>
      <c r="CM41" s="197">
        <v>222.78381711226598</v>
      </c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</row>
    <row r="42" spans="1:104" x14ac:dyDescent="0.2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197">
        <v>280.01243042506235</v>
      </c>
      <c r="CJ42" s="197">
        <v>285.88477640023984</v>
      </c>
      <c r="CK42" s="197">
        <v>287.25456485207104</v>
      </c>
      <c r="CL42" s="197">
        <v>289.49925261223291</v>
      </c>
      <c r="CM42" s="197">
        <v>296.26690230284851</v>
      </c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</row>
    <row r="43" spans="1:104" x14ac:dyDescent="0.2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197">
        <v>203.90320841343402</v>
      </c>
      <c r="CJ43" s="197">
        <v>206.33497218147531</v>
      </c>
      <c r="CK43" s="197">
        <v>207.95037260252985</v>
      </c>
      <c r="CL43" s="197">
        <v>213.23093060529854</v>
      </c>
      <c r="CM43" s="197">
        <v>211.35103285714004</v>
      </c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</row>
    <row r="44" spans="1:104" x14ac:dyDescent="0.2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197">
        <v>197.53313953316928</v>
      </c>
      <c r="CJ44" s="197">
        <v>197.80534425168963</v>
      </c>
      <c r="CK44" s="197">
        <v>201.67554678646854</v>
      </c>
      <c r="CL44" s="197">
        <v>202.55988640640999</v>
      </c>
      <c r="CM44" s="197">
        <v>204.54558864441</v>
      </c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</row>
    <row r="45" spans="1:104" x14ac:dyDescent="0.2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197">
        <v>193.51646874241109</v>
      </c>
      <c r="CJ45" s="197">
        <v>196.50086443444681</v>
      </c>
      <c r="CK45" s="197">
        <v>200.3032179795</v>
      </c>
      <c r="CL45" s="197">
        <v>202.35942438456411</v>
      </c>
      <c r="CM45" s="197">
        <v>203.71160133826569</v>
      </c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</row>
    <row r="46" spans="1:104" x14ac:dyDescent="0.2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197">
        <v>234.97234384714488</v>
      </c>
      <c r="CJ46" s="197">
        <v>241.34694404316127</v>
      </c>
      <c r="CK46" s="197">
        <v>246.27246845868206</v>
      </c>
      <c r="CL46" s="197">
        <v>249.85228040544297</v>
      </c>
      <c r="CM46" s="197">
        <v>251.43893521388381</v>
      </c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</row>
    <row r="47" spans="1:104" x14ac:dyDescent="0.2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197">
        <v>205.10150481177288</v>
      </c>
      <c r="CJ47" s="197">
        <v>206.89730217980107</v>
      </c>
      <c r="CK47" s="197">
        <v>211.08010779117799</v>
      </c>
      <c r="CL47" s="197">
        <v>211.67695236807282</v>
      </c>
      <c r="CM47" s="197">
        <v>213.28818999078135</v>
      </c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</row>
    <row r="48" spans="1:104" x14ac:dyDescent="0.2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197">
        <v>205.9596037981546</v>
      </c>
      <c r="CJ48" s="197">
        <v>208.08417072397631</v>
      </c>
      <c r="CK48" s="197">
        <v>216.69787890661598</v>
      </c>
      <c r="CL48" s="197">
        <v>221.20880404022896</v>
      </c>
      <c r="CM48" s="197">
        <v>222.06924275117728</v>
      </c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</row>
    <row r="49" spans="1:104" x14ac:dyDescent="0.2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197">
        <v>212.80853575646671</v>
      </c>
      <c r="CJ49" s="197">
        <v>219.73144652304768</v>
      </c>
      <c r="CK49" s="197">
        <v>228.98064124452802</v>
      </c>
      <c r="CL49" s="197">
        <v>227.41425988824545</v>
      </c>
      <c r="CM49" s="197">
        <v>225.38928035771434</v>
      </c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</row>
    <row r="50" spans="1:104" x14ac:dyDescent="0.2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197">
        <v>287.83497160573927</v>
      </c>
      <c r="CJ50" s="197">
        <v>293.02097482067035</v>
      </c>
      <c r="CK50" s="197">
        <v>291.01084607356142</v>
      </c>
      <c r="CL50" s="197">
        <v>292.46923636519182</v>
      </c>
      <c r="CM50" s="197">
        <v>299.4266311963824</v>
      </c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</row>
    <row r="51" spans="1:104" x14ac:dyDescent="0.2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197">
        <v>210.76149382683244</v>
      </c>
      <c r="CJ51" s="197">
        <v>212.401603476329</v>
      </c>
      <c r="CK51" s="197">
        <v>210.83638257959714</v>
      </c>
      <c r="CL51" s="197">
        <v>215.72453432229145</v>
      </c>
      <c r="CM51" s="197">
        <v>213.41772513006953</v>
      </c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</row>
    <row r="52" spans="1:104" x14ac:dyDescent="0.2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197">
        <v>202.2720676469834</v>
      </c>
      <c r="CJ52" s="197">
        <v>201.89011693320325</v>
      </c>
      <c r="CK52" s="197">
        <v>203.06768621334808</v>
      </c>
      <c r="CL52" s="197">
        <v>203.48248251768388</v>
      </c>
      <c r="CM52" s="197">
        <v>205.31630125766546</v>
      </c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</row>
    <row r="53" spans="1:104" x14ac:dyDescent="0.2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197">
        <v>200.69934305853562</v>
      </c>
      <c r="CJ53" s="197">
        <v>203.40638937731646</v>
      </c>
      <c r="CK53" s="197">
        <v>204.4774629873923</v>
      </c>
      <c r="CL53" s="197">
        <v>206.38093668690775</v>
      </c>
      <c r="CM53" s="197">
        <v>208.0304977525229</v>
      </c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</row>
    <row r="54" spans="1:104" x14ac:dyDescent="0.2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197">
        <v>240.2141987491373</v>
      </c>
      <c r="CJ54" s="197">
        <v>245.67231274134983</v>
      </c>
      <c r="CK54" s="197">
        <v>248.33261824562251</v>
      </c>
      <c r="CL54" s="197">
        <v>251.37170988632528</v>
      </c>
      <c r="CM54" s="197">
        <v>252.73273776978448</v>
      </c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</row>
    <row r="55" spans="1:104" x14ac:dyDescent="0.2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197">
        <v>210.11249970083838</v>
      </c>
      <c r="CJ55" s="197">
        <v>211.63370044815807</v>
      </c>
      <c r="CK55" s="197">
        <v>213.24535340708874</v>
      </c>
      <c r="CL55" s="197">
        <v>213.68221617640569</v>
      </c>
      <c r="CM55" s="197">
        <v>215.07721659824983</v>
      </c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</row>
    <row r="56" spans="1:104" x14ac:dyDescent="0.2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197">
        <v>214.16114786680978</v>
      </c>
      <c r="CJ56" s="197">
        <v>215.8773365755394</v>
      </c>
      <c r="CK56" s="197">
        <v>222.09170367132381</v>
      </c>
      <c r="CL56" s="197">
        <v>225.56853029884235</v>
      </c>
      <c r="CM56" s="197">
        <v>226.67109735855803</v>
      </c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</row>
    <row r="57" spans="1:104" x14ac:dyDescent="0.2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197">
        <v>218.44396218187075</v>
      </c>
      <c r="CJ57" s="197">
        <v>224.62567794935043</v>
      </c>
      <c r="CK57" s="197">
        <v>231.14629140627125</v>
      </c>
      <c r="CL57" s="197">
        <v>229.49549316509015</v>
      </c>
      <c r="CM57" s="197">
        <v>226.6210101806227</v>
      </c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</row>
    <row r="58" spans="1:104" x14ac:dyDescent="0.2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197">
        <v>283.77259035719237</v>
      </c>
      <c r="CJ58" s="197">
        <v>290.61127059820018</v>
      </c>
      <c r="CK58" s="197">
        <v>291.33965760909024</v>
      </c>
      <c r="CL58" s="197">
        <v>293.29932344964783</v>
      </c>
      <c r="CM58" s="197">
        <v>299.82273344769743</v>
      </c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</row>
    <row r="59" spans="1:104" x14ac:dyDescent="0.2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197">
        <v>208.17097251913253</v>
      </c>
      <c r="CJ59" s="197">
        <v>211.38154854632049</v>
      </c>
      <c r="CK59" s="197">
        <v>212.69353608890387</v>
      </c>
      <c r="CL59" s="197">
        <v>217.21830236666429</v>
      </c>
      <c r="CM59" s="197">
        <v>215.28040264823321</v>
      </c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</row>
    <row r="60" spans="1:104" x14ac:dyDescent="0.2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197">
        <v>201.11700186631049</v>
      </c>
      <c r="CJ60" s="197">
        <v>202.02134420642159</v>
      </c>
      <c r="CK60" s="197">
        <v>205.65562877200466</v>
      </c>
      <c r="CL60" s="197">
        <v>206.79069496805212</v>
      </c>
      <c r="CM60" s="197">
        <v>208.51414646755444</v>
      </c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</row>
    <row r="61" spans="1:104" x14ac:dyDescent="0.2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197">
        <v>197.20120018934034</v>
      </c>
      <c r="CJ61" s="197">
        <v>200.3182684450627</v>
      </c>
      <c r="CK61" s="197">
        <v>203.88665464352056</v>
      </c>
      <c r="CL61" s="197">
        <v>205.84037081718111</v>
      </c>
      <c r="CM61" s="197">
        <v>206.76901464887777</v>
      </c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</row>
    <row r="62" spans="1:104" x14ac:dyDescent="0.2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197">
        <v>232.15199500424242</v>
      </c>
      <c r="CJ62" s="197">
        <v>238.02193793462871</v>
      </c>
      <c r="CK62" s="197">
        <v>242.26874776608813</v>
      </c>
      <c r="CL62" s="197">
        <v>246.29196613082215</v>
      </c>
      <c r="CM62" s="197">
        <v>246.87917651509542</v>
      </c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</row>
    <row r="63" spans="1:104" x14ac:dyDescent="0.2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197">
        <v>207.8131999047252</v>
      </c>
      <c r="CJ63" s="197">
        <v>209.84052864718436</v>
      </c>
      <c r="CK63" s="197">
        <v>213.78104666452015</v>
      </c>
      <c r="CL63" s="197">
        <v>214.19069232425585</v>
      </c>
      <c r="CM63" s="197">
        <v>216.10283867228816</v>
      </c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</row>
    <row r="64" spans="1:104" x14ac:dyDescent="0.2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197">
        <v>207.3434866017258</v>
      </c>
      <c r="CJ64" s="197">
        <v>209.77489861406536</v>
      </c>
      <c r="CK64" s="197">
        <v>217.34753192397628</v>
      </c>
      <c r="CL64" s="197">
        <v>221.11349101794056</v>
      </c>
      <c r="CM64" s="197">
        <v>221.73085218687021</v>
      </c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</row>
    <row r="65" spans="1:104" x14ac:dyDescent="0.2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197">
        <v>217.86805400317056</v>
      </c>
      <c r="CJ65" s="197">
        <v>225.67542021459411</v>
      </c>
      <c r="CK65" s="197">
        <v>234.40328184159944</v>
      </c>
      <c r="CL65" s="197">
        <v>233.05902332961307</v>
      </c>
      <c r="CM65" s="197">
        <v>231.14941282208795</v>
      </c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</row>
    <row r="66" spans="1:104" x14ac:dyDescent="0.2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197">
        <v>254.33810003633064</v>
      </c>
      <c r="CJ66" s="197">
        <v>258.95433127823139</v>
      </c>
      <c r="CK66" s="197">
        <v>262.00154268244574</v>
      </c>
      <c r="CL66" s="197">
        <v>266.50489480270824</v>
      </c>
      <c r="CM66" s="197">
        <v>273.62054311592476</v>
      </c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</row>
    <row r="67" spans="1:104" x14ac:dyDescent="0.2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197">
        <v>174.52441422107415</v>
      </c>
      <c r="CJ67" s="197">
        <v>178.15654528001315</v>
      </c>
      <c r="CK67" s="197">
        <v>182.49902274755885</v>
      </c>
      <c r="CL67" s="197">
        <v>187.62414811232807</v>
      </c>
      <c r="CM67" s="197">
        <v>188.54284733117973</v>
      </c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</row>
    <row r="68" spans="1:104" x14ac:dyDescent="0.2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197">
        <v>184.06388433883086</v>
      </c>
      <c r="CJ68" s="197">
        <v>187.08820632043529</v>
      </c>
      <c r="CK68" s="197">
        <v>190.94713966617346</v>
      </c>
      <c r="CL68" s="197">
        <v>193.18198474775437</v>
      </c>
      <c r="CM68" s="197">
        <v>193.53899132412155</v>
      </c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</row>
    <row r="69" spans="1:104" x14ac:dyDescent="0.2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197">
        <v>179.53505054226599</v>
      </c>
      <c r="CJ69" s="197">
        <v>182.92984371508732</v>
      </c>
      <c r="CK69" s="197">
        <v>184.71554346556243</v>
      </c>
      <c r="CL69" s="197">
        <v>184.65913343917785</v>
      </c>
      <c r="CM69" s="197">
        <v>187.23825801936934</v>
      </c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</row>
    <row r="70" spans="1:104" x14ac:dyDescent="0.2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197">
        <v>217.04891751421519</v>
      </c>
      <c r="CJ70" s="197">
        <v>222.26848545506925</v>
      </c>
      <c r="CK70" s="197">
        <v>227.95393074563529</v>
      </c>
      <c r="CL70" s="197">
        <v>231.50095603386777</v>
      </c>
      <c r="CM70" s="197">
        <v>235.69452909399064</v>
      </c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</row>
    <row r="71" spans="1:104" x14ac:dyDescent="0.2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197">
        <v>187.00800432720803</v>
      </c>
      <c r="CJ71" s="197">
        <v>190.12940187711308</v>
      </c>
      <c r="CK71" s="197">
        <v>196.75757718819165</v>
      </c>
      <c r="CL71" s="197">
        <v>198.13112905146232</v>
      </c>
      <c r="CM71" s="197">
        <v>200.15423973029689</v>
      </c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</row>
    <row r="72" spans="1:104" x14ac:dyDescent="0.2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197">
        <v>192.41934397553112</v>
      </c>
      <c r="CJ72" s="197">
        <v>193.77044819772902</v>
      </c>
      <c r="CK72" s="197">
        <v>199.62026567533232</v>
      </c>
      <c r="CL72" s="197">
        <v>202.65947141068276</v>
      </c>
      <c r="CM72" s="197">
        <v>202.92265797796912</v>
      </c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</row>
    <row r="73" spans="1:104" x14ac:dyDescent="0.2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197">
        <v>175.73074043507896</v>
      </c>
      <c r="CJ73" s="197">
        <v>181.4011494221175</v>
      </c>
      <c r="CK73" s="197">
        <v>184.20802060255951</v>
      </c>
      <c r="CL73" s="197">
        <v>185.22094320508771</v>
      </c>
      <c r="CM73" s="197">
        <v>186.41039087152041</v>
      </c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</row>
    <row r="74" spans="1:104" x14ac:dyDescent="0.2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197">
        <v>184.5075737802463</v>
      </c>
      <c r="CJ74" s="197">
        <v>190.89647817503922</v>
      </c>
      <c r="CK74" s="197">
        <v>197.01252841534208</v>
      </c>
      <c r="CL74" s="197">
        <v>201.85354749361846</v>
      </c>
      <c r="CM74" s="197">
        <v>204.299643842629</v>
      </c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</row>
    <row r="75" spans="1:104" x14ac:dyDescent="0.2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197">
        <v>191.10874089759056</v>
      </c>
      <c r="CJ75" s="197">
        <v>194.93132317947016</v>
      </c>
      <c r="CK75" s="197">
        <v>198.91018914370349</v>
      </c>
      <c r="CL75" s="197">
        <v>201.87860589714344</v>
      </c>
      <c r="CM75" s="197">
        <v>204.91715848918997</v>
      </c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</row>
    <row r="76" spans="1:104" x14ac:dyDescent="0.2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197">
        <v>191.91172602763623</v>
      </c>
      <c r="CJ76" s="197">
        <v>193.36941649495273</v>
      </c>
      <c r="CK76" s="197">
        <v>194.97324880424281</v>
      </c>
      <c r="CL76" s="197">
        <v>197.30459326504496</v>
      </c>
      <c r="CM76" s="197">
        <v>201.68326510848479</v>
      </c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</row>
    <row r="77" spans="1:104" x14ac:dyDescent="0.2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197">
        <v>207.25895799077304</v>
      </c>
      <c r="CJ77" s="197">
        <v>208.24063968358715</v>
      </c>
      <c r="CK77" s="197">
        <v>210.52772148960747</v>
      </c>
      <c r="CL77" s="197">
        <v>209.61493594409447</v>
      </c>
      <c r="CM77" s="197">
        <v>211.9914549068242</v>
      </c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</row>
    <row r="78" spans="1:104" x14ac:dyDescent="0.2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197">
        <v>218.27997373112061</v>
      </c>
      <c r="CJ78" s="197">
        <v>222.39071935397843</v>
      </c>
      <c r="CK78" s="197">
        <v>229.65213476319005</v>
      </c>
      <c r="CL78" s="197">
        <v>232.58290046341611</v>
      </c>
      <c r="CM78" s="197">
        <v>234.76963808262593</v>
      </c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</row>
    <row r="79" spans="1:104" x14ac:dyDescent="0.2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197">
        <v>224.19850819103533</v>
      </c>
      <c r="CJ79" s="197">
        <v>227.95413836636925</v>
      </c>
      <c r="CK79" s="197">
        <v>232.96893694183402</v>
      </c>
      <c r="CL79" s="197">
        <v>235.38909988505651</v>
      </c>
      <c r="CM79" s="197">
        <v>237.50327867684842</v>
      </c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</row>
    <row r="80" spans="1:104" x14ac:dyDescent="0.2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197">
        <v>231.71019394077118</v>
      </c>
      <c r="CJ80" s="197">
        <v>234.92170653583321</v>
      </c>
      <c r="CK80" s="197">
        <v>237.17215361175226</v>
      </c>
      <c r="CL80" s="197">
        <v>238.98401014382381</v>
      </c>
      <c r="CM80" s="197">
        <v>241.12941204813851</v>
      </c>
      <c r="CN80" s="21"/>
      <c r="CO80" s="21"/>
      <c r="CP80" s="21"/>
      <c r="CQ80" s="21"/>
      <c r="CR80" s="21"/>
      <c r="CS80" s="21"/>
      <c r="CT80" s="9"/>
      <c r="CU80" s="9"/>
      <c r="CV80" s="9"/>
      <c r="CW80" s="9"/>
      <c r="CX80" s="9"/>
      <c r="CY80" s="9"/>
      <c r="CZ80" s="9"/>
    </row>
    <row r="81" spans="1:104" x14ac:dyDescent="0.2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197">
        <v>224.92982256514983</v>
      </c>
      <c r="CJ81" s="197">
        <v>228.94689955113896</v>
      </c>
      <c r="CK81" s="197">
        <v>233.49503851520473</v>
      </c>
      <c r="CL81" s="197">
        <v>235.74833625785038</v>
      </c>
      <c r="CM81" s="197">
        <v>237.47525928514114</v>
      </c>
      <c r="CN81" s="21"/>
      <c r="CO81" s="21"/>
      <c r="CP81" s="21"/>
      <c r="CQ81" s="21"/>
      <c r="CR81" s="21"/>
      <c r="CS81" s="21"/>
      <c r="CT81" s="9"/>
      <c r="CU81" s="9"/>
      <c r="CV81" s="9"/>
      <c r="CW81" s="9"/>
      <c r="CX81" s="9"/>
      <c r="CY81" s="9"/>
      <c r="CZ81" s="9"/>
    </row>
    <row r="82" spans="1:104" x14ac:dyDescent="0.2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197">
        <v>203.49881999952203</v>
      </c>
      <c r="CJ82" s="197">
        <v>207.29493819698638</v>
      </c>
      <c r="CK82" s="197">
        <v>211.66236111993396</v>
      </c>
      <c r="CL82" s="197">
        <v>214.42345795865583</v>
      </c>
      <c r="CM82" s="197">
        <v>217.11311390289961</v>
      </c>
      <c r="CN82" s="21"/>
      <c r="CO82" s="21"/>
      <c r="CP82" s="21"/>
      <c r="CQ82" s="21"/>
      <c r="CR82" s="21"/>
      <c r="CS82" s="21"/>
      <c r="CT82" s="9"/>
      <c r="CU82" s="9"/>
      <c r="CV82" s="9"/>
      <c r="CW82" s="9"/>
      <c r="CX82" s="9"/>
      <c r="CY82" s="9"/>
      <c r="CZ82" s="9"/>
    </row>
    <row r="83" spans="1:104" x14ac:dyDescent="0.2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197">
        <v>627.67730753936451</v>
      </c>
      <c r="CJ83" s="197">
        <v>664.50076310309419</v>
      </c>
      <c r="CK83" s="197">
        <v>700.446028130694</v>
      </c>
      <c r="CL83" s="197">
        <v>743.96686684655833</v>
      </c>
      <c r="CM83" s="197">
        <v>773.73350845968173</v>
      </c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</row>
    <row r="84" spans="1:104" x14ac:dyDescent="0.2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197">
        <v>183.89772038725428</v>
      </c>
      <c r="CJ84" s="197">
        <v>199.71308213790374</v>
      </c>
      <c r="CK84" s="197">
        <v>225.59602539895042</v>
      </c>
      <c r="CL84" s="197">
        <v>249.72201604962146</v>
      </c>
      <c r="CM84" s="197">
        <v>242.50913417811998</v>
      </c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</row>
    <row r="85" spans="1:104" x14ac:dyDescent="0.2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197">
        <v>358.14574328054113</v>
      </c>
      <c r="CJ85" s="197">
        <v>399.67308594695959</v>
      </c>
      <c r="CK85" s="197">
        <v>436.1904881304996</v>
      </c>
      <c r="CL85" s="197">
        <v>465.13393533002574</v>
      </c>
      <c r="CM85" s="197">
        <v>452.72102275927483</v>
      </c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</row>
    <row r="86" spans="1:104" x14ac:dyDescent="0.2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197">
        <v>303.00399116259223</v>
      </c>
      <c r="CJ86" s="197">
        <v>326.89639123650539</v>
      </c>
      <c r="CK86" s="197">
        <v>338.5934392753212</v>
      </c>
      <c r="CL86" s="197">
        <v>340.44362354825705</v>
      </c>
      <c r="CM86" s="197">
        <v>346.67479425270528</v>
      </c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</row>
    <row r="87" spans="1:104" x14ac:dyDescent="0.2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197">
        <v>406.75891769512151</v>
      </c>
      <c r="CJ87" s="197">
        <v>433.12391740271846</v>
      </c>
      <c r="CK87" s="197">
        <v>463.61565498489972</v>
      </c>
      <c r="CL87" s="197">
        <v>484.09062250294363</v>
      </c>
      <c r="CM87" s="197">
        <v>500.35525373782673</v>
      </c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</row>
    <row r="88" spans="1:104" x14ac:dyDescent="0.2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197">
        <v>419.50944417257574</v>
      </c>
      <c r="CJ88" s="197">
        <v>460.7152734366237</v>
      </c>
      <c r="CK88" s="197">
        <v>527.11799533588783</v>
      </c>
      <c r="CL88" s="197">
        <v>549.49846353597604</v>
      </c>
      <c r="CM88" s="197">
        <v>554.5468109390581</v>
      </c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</row>
    <row r="89" spans="1:104" x14ac:dyDescent="0.2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197">
        <v>298.02337993173427</v>
      </c>
      <c r="CJ89" s="197">
        <v>308.36781066606062</v>
      </c>
      <c r="CK89" s="197">
        <v>332.57585340394871</v>
      </c>
      <c r="CL89" s="197">
        <v>347.2076443677783</v>
      </c>
      <c r="CM89" s="197">
        <v>334.8544407525481</v>
      </c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</row>
    <row r="90" spans="1:104" x14ac:dyDescent="0.2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197">
        <v>276.28287987803031</v>
      </c>
      <c r="CJ90" s="197">
        <v>304.0424394525462</v>
      </c>
      <c r="CK90" s="197">
        <v>315.10434593262812</v>
      </c>
      <c r="CL90" s="197">
        <v>331.34643755771322</v>
      </c>
      <c r="CM90" s="197">
        <v>334.289561886451</v>
      </c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</row>
    <row r="91" spans="1:104" x14ac:dyDescent="0.2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197">
        <v>549.31410224408933</v>
      </c>
      <c r="CJ91" s="197">
        <v>558.95193711109607</v>
      </c>
      <c r="CK91" s="197">
        <v>571.01217144371253</v>
      </c>
      <c r="CL91" s="197">
        <v>589.40964209252093</v>
      </c>
      <c r="CM91" s="197">
        <v>614.37878539484666</v>
      </c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</row>
    <row r="92" spans="1:104" x14ac:dyDescent="0.2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197">
        <v>265.8505594105456</v>
      </c>
      <c r="CJ92" s="197">
        <v>275.81154637400914</v>
      </c>
      <c r="CK92" s="197">
        <v>295.83360302765254</v>
      </c>
      <c r="CL92" s="197">
        <v>312.09371826384938</v>
      </c>
      <c r="CM92" s="197">
        <v>310.88947088711785</v>
      </c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</row>
    <row r="93" spans="1:104" x14ac:dyDescent="0.2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197">
        <v>349.84972222184115</v>
      </c>
      <c r="CJ93" s="197">
        <v>364.62815658019468</v>
      </c>
      <c r="CK93" s="197">
        <v>378.06862052737682</v>
      </c>
      <c r="CL93" s="197">
        <v>386.98813135080837</v>
      </c>
      <c r="CM93" s="197">
        <v>381.74532021059008</v>
      </c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</row>
    <row r="94" spans="1:104" x14ac:dyDescent="0.2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197">
        <v>274.32865610937426</v>
      </c>
      <c r="CJ94" s="197">
        <v>281.76746732752321</v>
      </c>
      <c r="CK94" s="197">
        <v>282.63440939317832</v>
      </c>
      <c r="CL94" s="197">
        <v>278.16927262344365</v>
      </c>
      <c r="CM94" s="197">
        <v>285.10392308440754</v>
      </c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</row>
    <row r="95" spans="1:104" x14ac:dyDescent="0.2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197">
        <v>356.81322052695197</v>
      </c>
      <c r="CJ95" s="197">
        <v>366.06397687187643</v>
      </c>
      <c r="CK95" s="197">
        <v>380.56294386460587</v>
      </c>
      <c r="CL95" s="197">
        <v>387.38083670206242</v>
      </c>
      <c r="CM95" s="197">
        <v>401.35426548218743</v>
      </c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</row>
    <row r="96" spans="1:104" x14ac:dyDescent="0.2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197">
        <v>366.47145162940319</v>
      </c>
      <c r="CJ96" s="197">
        <v>379.08919477098357</v>
      </c>
      <c r="CK96" s="197">
        <v>410.34181094682401</v>
      </c>
      <c r="CL96" s="197">
        <v>414.88757912746854</v>
      </c>
      <c r="CM96" s="197">
        <v>421.27815814327437</v>
      </c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</row>
    <row r="97" spans="1:104" x14ac:dyDescent="0.2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197">
        <v>349.63815399332208</v>
      </c>
      <c r="CJ97" s="197">
        <v>346.49214283801075</v>
      </c>
      <c r="CK97" s="197">
        <v>355.58344435135723</v>
      </c>
      <c r="CL97" s="197">
        <v>357.33252735020147</v>
      </c>
      <c r="CM97" s="197">
        <v>351.68948603982227</v>
      </c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</row>
    <row r="98" spans="1:104" x14ac:dyDescent="0.2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197">
        <v>256.64149272248926</v>
      </c>
      <c r="CJ98" s="197">
        <v>269.11183243665948</v>
      </c>
      <c r="CK98" s="197">
        <v>269.09717371535015</v>
      </c>
      <c r="CL98" s="197">
        <v>273.01260162377184</v>
      </c>
      <c r="CM98" s="197">
        <v>277.47559200823662</v>
      </c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</row>
    <row r="99" spans="1:104" x14ac:dyDescent="0.2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197">
        <v>458.28810166977939</v>
      </c>
      <c r="CJ99" s="197">
        <v>460.10227245920595</v>
      </c>
      <c r="CK99" s="197">
        <v>463.92932706338377</v>
      </c>
      <c r="CL99" s="197">
        <v>478.95629917899976</v>
      </c>
      <c r="CM99" s="197">
        <v>502.41065857763596</v>
      </c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</row>
    <row r="100" spans="1:104" x14ac:dyDescent="0.2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197">
        <v>282.79680664308233</v>
      </c>
      <c r="CJ100" s="197">
        <v>290.36456192975015</v>
      </c>
      <c r="CK100" s="197">
        <v>305.21310195071965</v>
      </c>
      <c r="CL100" s="197">
        <v>322.56554762947059</v>
      </c>
      <c r="CM100" s="197">
        <v>327.95342677257764</v>
      </c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</row>
    <row r="101" spans="1:104" x14ac:dyDescent="0.2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197">
        <v>296.19312115513753</v>
      </c>
      <c r="CJ101" s="197">
        <v>303.28347881171538</v>
      </c>
      <c r="CK101" s="197">
        <v>308.47992697893272</v>
      </c>
      <c r="CL101" s="197">
        <v>315.95861381254633</v>
      </c>
      <c r="CM101" s="197">
        <v>316.1714095317119</v>
      </c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</row>
    <row r="102" spans="1:104" x14ac:dyDescent="0.2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197">
        <v>238.99010654336686</v>
      </c>
      <c r="CJ102" s="197">
        <v>242.31302326521975</v>
      </c>
      <c r="CK102" s="197">
        <v>240.06397445534554</v>
      </c>
      <c r="CL102" s="197">
        <v>237.94878426121082</v>
      </c>
      <c r="CM102" s="197">
        <v>246.31953098373219</v>
      </c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</row>
    <row r="103" spans="1:104" x14ac:dyDescent="0.2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197">
        <v>305.56999764952263</v>
      </c>
      <c r="CJ103" s="197">
        <v>309.87384790304264</v>
      </c>
      <c r="CK103" s="197">
        <v>317.01748253797587</v>
      </c>
      <c r="CL103" s="197">
        <v>322.79422687126055</v>
      </c>
      <c r="CM103" s="197">
        <v>336.76688589972997</v>
      </c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</row>
    <row r="104" spans="1:104" x14ac:dyDescent="0.2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197">
        <v>301.97781245644484</v>
      </c>
      <c r="CJ104" s="197">
        <v>306.95570520110772</v>
      </c>
      <c r="CK104" s="197">
        <v>323.93406080417935</v>
      </c>
      <c r="CL104" s="197">
        <v>327.18490826369577</v>
      </c>
      <c r="CM104" s="197">
        <v>335.98450565679065</v>
      </c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</row>
    <row r="105" spans="1:104" x14ac:dyDescent="0.2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197">
        <v>326.02650640615718</v>
      </c>
      <c r="CJ105" s="197">
        <v>320.23822757831186</v>
      </c>
      <c r="CK105" s="197">
        <v>322.37123349150551</v>
      </c>
      <c r="CL105" s="197">
        <v>325.51383514680856</v>
      </c>
      <c r="CM105" s="197">
        <v>326.68675196189025</v>
      </c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</row>
    <row r="106" spans="1:104" x14ac:dyDescent="0.2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197">
        <v>220.98046798893543</v>
      </c>
      <c r="CJ106" s="197">
        <v>228.16513822587802</v>
      </c>
      <c r="CK106" s="197">
        <v>224.88414612536621</v>
      </c>
      <c r="CL106" s="197">
        <v>228.32857759668806</v>
      </c>
      <c r="CM106" s="197">
        <v>234.79123158707304</v>
      </c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</row>
    <row r="107" spans="1:104" x14ac:dyDescent="0.2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197">
        <v>629.72099662938115</v>
      </c>
      <c r="CJ107" s="197">
        <v>631.15408733788388</v>
      </c>
      <c r="CK107" s="197">
        <v>638.07138653085053</v>
      </c>
      <c r="CL107" s="197">
        <v>643.02181465594811</v>
      </c>
      <c r="CM107" s="197">
        <v>666.7472761708085</v>
      </c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</row>
    <row r="108" spans="1:104" x14ac:dyDescent="0.2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197">
        <v>324.83795686610085</v>
      </c>
      <c r="CJ108" s="197">
        <v>332.0379662295457</v>
      </c>
      <c r="CK108" s="197">
        <v>352.70780244749426</v>
      </c>
      <c r="CL108" s="197">
        <v>359.96695891014167</v>
      </c>
      <c r="CM108" s="197">
        <v>356.51642578013303</v>
      </c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</row>
    <row r="109" spans="1:104" x14ac:dyDescent="0.2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197">
        <v>432.68964198437152</v>
      </c>
      <c r="CJ109" s="197">
        <v>441.3390833463767</v>
      </c>
      <c r="CK109" s="197">
        <v>452.15390777278463</v>
      </c>
      <c r="CL109" s="197">
        <v>449.3576948702912</v>
      </c>
      <c r="CM109" s="197">
        <v>440.14939931979325</v>
      </c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</row>
    <row r="110" spans="1:104" x14ac:dyDescent="0.2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197">
        <v>313.97941098651035</v>
      </c>
      <c r="CJ110" s="197">
        <v>316.73877581889792</v>
      </c>
      <c r="CK110" s="197">
        <v>315.21590124883301</v>
      </c>
      <c r="CL110" s="197">
        <v>302.28539257916685</v>
      </c>
      <c r="CM110" s="197">
        <v>307.28179181240995</v>
      </c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</row>
    <row r="111" spans="1:104" x14ac:dyDescent="0.2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197">
        <v>398.13048927453497</v>
      </c>
      <c r="CJ111" s="197">
        <v>401.45724701825134</v>
      </c>
      <c r="CK111" s="197">
        <v>414.78131558330455</v>
      </c>
      <c r="CL111" s="197">
        <v>412.23050698723728</v>
      </c>
      <c r="CM111" s="197">
        <v>424.34765295739129</v>
      </c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</row>
    <row r="112" spans="1:104" x14ac:dyDescent="0.2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197">
        <v>459.82206893617985</v>
      </c>
      <c r="CJ112" s="197">
        <v>464.10612665410787</v>
      </c>
      <c r="CK112" s="197">
        <v>495.65106627932494</v>
      </c>
      <c r="CL112" s="197">
        <v>487.50948104254451</v>
      </c>
      <c r="CM112" s="197">
        <v>489.87602097457625</v>
      </c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</row>
    <row r="113" spans="1:104" x14ac:dyDescent="0.2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197">
        <v>422.4718482958757</v>
      </c>
      <c r="CJ113" s="197">
        <v>411.9053673914799</v>
      </c>
      <c r="CK113" s="197">
        <v>417.95138740534321</v>
      </c>
      <c r="CL113" s="197">
        <v>407.45022480337792</v>
      </c>
      <c r="CM113" s="197">
        <v>398.24502334378263</v>
      </c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</row>
    <row r="114" spans="1:104" x14ac:dyDescent="0.2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197">
        <v>291.07523344457451</v>
      </c>
      <c r="CJ114" s="197">
        <v>300.33637050630091</v>
      </c>
      <c r="CK114" s="197">
        <v>297.24607360779294</v>
      </c>
      <c r="CL114" s="197">
        <v>293.50518698979027</v>
      </c>
      <c r="CM114" s="197">
        <v>296.31356750571791</v>
      </c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</row>
    <row r="115" spans="1:104" x14ac:dyDescent="0.2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197">
        <v>1050.138642910114</v>
      </c>
      <c r="CJ115" s="197">
        <v>1089.9846193813623</v>
      </c>
      <c r="CK115" s="197">
        <v>1118.2964730091951</v>
      </c>
      <c r="CL115" s="197">
        <v>1137.4792677658925</v>
      </c>
      <c r="CM115" s="197">
        <v>1172.0063207024434</v>
      </c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</row>
    <row r="116" spans="1:104" x14ac:dyDescent="0.2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197">
        <v>889.40673021282225</v>
      </c>
      <c r="CJ116" s="197">
        <v>923.81426444674605</v>
      </c>
      <c r="CK116" s="197">
        <v>970.4925824728216</v>
      </c>
      <c r="CL116" s="197">
        <v>1059.3333477245274</v>
      </c>
      <c r="CM116" s="197">
        <v>1013.5863676034145</v>
      </c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</row>
    <row r="117" spans="1:104" x14ac:dyDescent="0.2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197">
        <v>636.01026757806039</v>
      </c>
      <c r="CJ117" s="197">
        <v>640.41252262012699</v>
      </c>
      <c r="CK117" s="197">
        <v>684.73516746430118</v>
      </c>
      <c r="CL117" s="197">
        <v>693.43358970628003</v>
      </c>
      <c r="CM117" s="197">
        <v>700.01528896090463</v>
      </c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</row>
    <row r="118" spans="1:104" x14ac:dyDescent="0.2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197">
        <v>413.14177796063359</v>
      </c>
      <c r="CJ118" s="197">
        <v>426.94785218117647</v>
      </c>
      <c r="CK118" s="197">
        <v>453.12119656152908</v>
      </c>
      <c r="CL118" s="197">
        <v>462.73216015646767</v>
      </c>
      <c r="CM118" s="197">
        <v>463.31876535103112</v>
      </c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</row>
    <row r="119" spans="1:104" x14ac:dyDescent="0.2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197">
        <v>564.58706124770902</v>
      </c>
      <c r="CJ119" s="197">
        <v>593.29792789197074</v>
      </c>
      <c r="CK119" s="197">
        <v>620.64689651230151</v>
      </c>
      <c r="CL119" s="197">
        <v>636.31345929758504</v>
      </c>
      <c r="CM119" s="197">
        <v>639.85108124294868</v>
      </c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</row>
    <row r="120" spans="1:104" x14ac:dyDescent="0.2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197">
        <v>1033.4896629512075</v>
      </c>
      <c r="CJ120" s="197">
        <v>1057.3607991780914</v>
      </c>
      <c r="CK120" s="197">
        <v>1134.6485993782526</v>
      </c>
      <c r="CL120" s="197">
        <v>1143.9478613719623</v>
      </c>
      <c r="CM120" s="197">
        <v>1148.3851244360303</v>
      </c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</row>
    <row r="121" spans="1:104" x14ac:dyDescent="0.2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197">
        <v>530.58036083340482</v>
      </c>
      <c r="CJ121" s="197">
        <v>545.11422997398029</v>
      </c>
      <c r="CK121" s="197">
        <v>607.11719140827279</v>
      </c>
      <c r="CL121" s="197">
        <v>639.21959934534959</v>
      </c>
      <c r="CM121" s="197">
        <v>636.44917048730053</v>
      </c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</row>
    <row r="122" spans="1:104" x14ac:dyDescent="0.2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197">
        <v>709.54582131684947</v>
      </c>
      <c r="CJ122" s="197">
        <v>761.18459462613907</v>
      </c>
      <c r="CK122" s="197">
        <v>843.09153962956884</v>
      </c>
      <c r="CL122" s="197">
        <v>831.88613364763921</v>
      </c>
      <c r="CM122" s="197">
        <v>812.58084745155406</v>
      </c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</row>
    <row r="123" spans="1:104" x14ac:dyDescent="0.2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197">
        <v>825.00985033668076</v>
      </c>
      <c r="CJ123" s="197">
        <v>851.36525945301196</v>
      </c>
      <c r="CK123" s="197">
        <v>854.67116231023272</v>
      </c>
      <c r="CL123" s="197">
        <v>864.00484315434164</v>
      </c>
      <c r="CM123" s="197">
        <v>889.14994272109243</v>
      </c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</row>
    <row r="124" spans="1:104" x14ac:dyDescent="0.2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197">
        <v>833.19696358538431</v>
      </c>
      <c r="CJ124" s="197">
        <v>857.66830716827337</v>
      </c>
      <c r="CK124" s="197">
        <v>868.4634173768593</v>
      </c>
      <c r="CL124" s="197">
        <v>924.79486156876214</v>
      </c>
      <c r="CM124" s="197">
        <v>888.74614248229375</v>
      </c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</row>
    <row r="125" spans="1:104" x14ac:dyDescent="0.2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197">
        <v>504.06809885051382</v>
      </c>
      <c r="CJ125" s="197">
        <v>505.36503588091711</v>
      </c>
      <c r="CK125" s="197">
        <v>522.62743147296703</v>
      </c>
      <c r="CL125" s="197">
        <v>526.87099664854634</v>
      </c>
      <c r="CM125" s="197">
        <v>530.69676472701622</v>
      </c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</row>
    <row r="126" spans="1:104" x14ac:dyDescent="0.2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197">
        <v>363.71512232202787</v>
      </c>
      <c r="CJ126" s="197">
        <v>373.25139400506532</v>
      </c>
      <c r="CK126" s="197">
        <v>384.04919064633503</v>
      </c>
      <c r="CL126" s="197">
        <v>390.56575406765012</v>
      </c>
      <c r="CM126" s="197">
        <v>391.74878501874406</v>
      </c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</row>
    <row r="127" spans="1:104" x14ac:dyDescent="0.2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197">
        <v>492.35058399806172</v>
      </c>
      <c r="CJ127" s="197">
        <v>512.18420163350663</v>
      </c>
      <c r="CK127" s="197">
        <v>526.58544164487466</v>
      </c>
      <c r="CL127" s="197">
        <v>537.9360244870411</v>
      </c>
      <c r="CM127" s="197">
        <v>539.4569867235565</v>
      </c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</row>
    <row r="128" spans="1:104" x14ac:dyDescent="0.2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197">
        <v>679.19581159455333</v>
      </c>
      <c r="CJ128" s="197">
        <v>690.89618644648624</v>
      </c>
      <c r="CK128" s="197">
        <v>715.48347016504977</v>
      </c>
      <c r="CL128" s="197">
        <v>719.11339900915823</v>
      </c>
      <c r="CM128" s="197">
        <v>721.62684706375796</v>
      </c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</row>
    <row r="129" spans="1:104" x14ac:dyDescent="0.2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197">
        <v>495.52818302969467</v>
      </c>
      <c r="CJ129" s="197">
        <v>505.6335762455717</v>
      </c>
      <c r="CK129" s="197">
        <v>543.23519439468521</v>
      </c>
      <c r="CL129" s="197">
        <v>562.93371126314378</v>
      </c>
      <c r="CM129" s="197">
        <v>561.56514395576289</v>
      </c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</row>
    <row r="130" spans="1:104" x14ac:dyDescent="0.2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197">
        <v>555.21466061693309</v>
      </c>
      <c r="CJ130" s="197">
        <v>588.01076091424727</v>
      </c>
      <c r="CK130" s="197">
        <v>629.44486874522829</v>
      </c>
      <c r="CL130" s="197">
        <v>622.1430180817008</v>
      </c>
      <c r="CM130" s="197">
        <v>606.61966913464244</v>
      </c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</row>
    <row r="131" spans="1:104" x14ac:dyDescent="0.2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197">
        <v>732.72156308657065</v>
      </c>
      <c r="CJ131" s="197">
        <v>751.87235145918271</v>
      </c>
      <c r="CK131" s="197">
        <v>744.44741132090837</v>
      </c>
      <c r="CL131" s="197">
        <v>749.83437527366141</v>
      </c>
      <c r="CM131" s="197">
        <v>771.61353176688817</v>
      </c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</row>
    <row r="132" spans="1:104" x14ac:dyDescent="0.2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197">
        <v>822.11701099469178</v>
      </c>
      <c r="CJ132" s="197">
        <v>836.31221734175472</v>
      </c>
      <c r="CK132" s="197">
        <v>822.34068261006928</v>
      </c>
      <c r="CL132" s="197">
        <v>866.12211484586226</v>
      </c>
      <c r="CM132" s="197">
        <v>833.61622263981747</v>
      </c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</row>
    <row r="133" spans="1:104" x14ac:dyDescent="0.2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197">
        <v>444.26672250195747</v>
      </c>
      <c r="CJ133" s="197">
        <v>442.75226854227918</v>
      </c>
      <c r="CK133" s="197">
        <v>447.42056171189091</v>
      </c>
      <c r="CL133" s="197">
        <v>449.05890052287435</v>
      </c>
      <c r="CM133" s="197">
        <v>452.08742730262748</v>
      </c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</row>
    <row r="134" spans="1:104" x14ac:dyDescent="0.2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197">
        <v>337.27995846183785</v>
      </c>
      <c r="CJ134" s="197">
        <v>344.51523963361205</v>
      </c>
      <c r="CK134" s="197">
        <v>347.36986234707683</v>
      </c>
      <c r="CL134" s="197">
        <v>352.46157554616275</v>
      </c>
      <c r="CM134" s="197">
        <v>354.5088466838377</v>
      </c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</row>
    <row r="135" spans="1:104" x14ac:dyDescent="0.2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197">
        <v>455.0638681319935</v>
      </c>
      <c r="CJ135" s="197">
        <v>470.21546089830747</v>
      </c>
      <c r="CK135" s="197">
        <v>477.59709452572059</v>
      </c>
      <c r="CL135" s="197">
        <v>486.0313408440586</v>
      </c>
      <c r="CM135" s="197">
        <v>487.29223358868285</v>
      </c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</row>
    <row r="136" spans="1:104" x14ac:dyDescent="0.2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197">
        <v>572.39918549010281</v>
      </c>
      <c r="CJ136" s="197">
        <v>579.9901549543373</v>
      </c>
      <c r="CK136" s="197">
        <v>588.04756589238332</v>
      </c>
      <c r="CL136" s="197">
        <v>590.22731102416378</v>
      </c>
      <c r="CM136" s="197">
        <v>591.54159633750078</v>
      </c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</row>
    <row r="137" spans="1:104" x14ac:dyDescent="0.2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197">
        <v>475.21056364206402</v>
      </c>
      <c r="CJ137" s="197">
        <v>482.05556564592393</v>
      </c>
      <c r="CK137" s="197">
        <v>506.58226094597092</v>
      </c>
      <c r="CL137" s="197">
        <v>520.22809847571466</v>
      </c>
      <c r="CM137" s="197">
        <v>520.25594701010198</v>
      </c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</row>
    <row r="138" spans="1:104" x14ac:dyDescent="0.2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197">
        <v>492.35475405269159</v>
      </c>
      <c r="CJ138" s="197">
        <v>515.8710256369161</v>
      </c>
      <c r="CK138" s="197">
        <v>540.65591898758441</v>
      </c>
      <c r="CL138" s="197">
        <v>534.39398228457389</v>
      </c>
      <c r="CM138" s="197">
        <v>519.43287941746428</v>
      </c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</row>
    <row r="139" spans="1:104" x14ac:dyDescent="0.2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197">
        <v>812.69395591752311</v>
      </c>
      <c r="CJ139" s="197">
        <v>842.55982725198351</v>
      </c>
      <c r="CK139" s="197">
        <v>845.7295999592294</v>
      </c>
      <c r="CL139" s="197">
        <v>854.29887300077144</v>
      </c>
      <c r="CM139" s="197">
        <v>877.71533869491702</v>
      </c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</row>
    <row r="140" spans="1:104" x14ac:dyDescent="0.2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197">
        <v>795.71752189925132</v>
      </c>
      <c r="CJ140" s="197">
        <v>825.45910194781663</v>
      </c>
      <c r="CK140" s="197">
        <v>837.6216595522335</v>
      </c>
      <c r="CL140" s="197">
        <v>881.04632151487601</v>
      </c>
      <c r="CM140" s="197">
        <v>849.13493893638667</v>
      </c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</row>
    <row r="141" spans="1:104" x14ac:dyDescent="0.2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197">
        <v>501.52095882014356</v>
      </c>
      <c r="CJ141" s="197">
        <v>505.86606854134175</v>
      </c>
      <c r="CK141" s="197">
        <v>523.30991134151009</v>
      </c>
      <c r="CL141" s="197">
        <v>528.7625143572584</v>
      </c>
      <c r="CM141" s="197">
        <v>531.53168582860712</v>
      </c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</row>
    <row r="142" spans="1:104" x14ac:dyDescent="0.2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197">
        <v>367.62239368626484</v>
      </c>
      <c r="CJ142" s="197">
        <v>377.5353075890892</v>
      </c>
      <c r="CK142" s="197">
        <v>388.88862685712269</v>
      </c>
      <c r="CL142" s="197">
        <v>395.11199094681854</v>
      </c>
      <c r="CM142" s="197">
        <v>394.97643234775063</v>
      </c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</row>
    <row r="143" spans="1:104" x14ac:dyDescent="0.2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197">
        <v>483.71125529983675</v>
      </c>
      <c r="CJ143" s="197">
        <v>502.69943683995183</v>
      </c>
      <c r="CK143" s="197">
        <v>516.44601656646034</v>
      </c>
      <c r="CL143" s="197">
        <v>529.4583025560454</v>
      </c>
      <c r="CM143" s="197">
        <v>528.18261005434135</v>
      </c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</row>
    <row r="144" spans="1:104" x14ac:dyDescent="0.2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197">
        <v>666.68987134274141</v>
      </c>
      <c r="CJ144" s="197">
        <v>679.35374575997059</v>
      </c>
      <c r="CK144" s="197">
        <v>703.96421755792221</v>
      </c>
      <c r="CL144" s="197">
        <v>706.53999503816021</v>
      </c>
      <c r="CM144" s="197">
        <v>710.98196994666068</v>
      </c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</row>
    <row r="145" spans="1:104" x14ac:dyDescent="0.2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197">
        <v>494.75452123501213</v>
      </c>
      <c r="CJ145" s="197">
        <v>506.14393891890569</v>
      </c>
      <c r="CK145" s="197">
        <v>541.15826841880187</v>
      </c>
      <c r="CL145" s="197">
        <v>558.36798126058738</v>
      </c>
      <c r="CM145" s="197">
        <v>555.87242961278548</v>
      </c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</row>
    <row r="146" spans="1:104" x14ac:dyDescent="0.2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197">
        <v>542.29655902083266</v>
      </c>
      <c r="CJ146" s="197">
        <v>576.61702139936472</v>
      </c>
      <c r="CK146" s="197">
        <v>614.98120289909753</v>
      </c>
      <c r="CL146" s="197">
        <v>609.06889311651935</v>
      </c>
      <c r="CM146" s="197">
        <v>595.7521885883682</v>
      </c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</row>
    <row r="147" spans="1:104" x14ac:dyDescent="0.2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197">
        <v>719.1684905293539</v>
      </c>
      <c r="CJ147" s="197">
        <v>739.0940153194515</v>
      </c>
      <c r="CK147" s="197">
        <v>745.77559452365745</v>
      </c>
      <c r="CL147" s="197">
        <v>758.60725076491804</v>
      </c>
      <c r="CM147" s="197">
        <v>783.69717652704196</v>
      </c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</row>
    <row r="148" spans="1:104" x14ac:dyDescent="0.2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197">
        <v>473.92227079460281</v>
      </c>
      <c r="CJ148" s="197">
        <v>489.20489832298762</v>
      </c>
      <c r="CK148" s="197">
        <v>505.84327094395968</v>
      </c>
      <c r="CL148" s="197">
        <v>536.79933716113635</v>
      </c>
      <c r="CM148" s="197">
        <v>522.81619776873015</v>
      </c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</row>
    <row r="149" spans="1:104" x14ac:dyDescent="0.2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197">
        <v>435.33447928191367</v>
      </c>
      <c r="CJ149" s="197">
        <v>442.64352402850153</v>
      </c>
      <c r="CK149" s="197">
        <v>458.20289402559729</v>
      </c>
      <c r="CL149" s="197">
        <v>464.53200471232191</v>
      </c>
      <c r="CM149" s="197">
        <v>464.31398330312607</v>
      </c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</row>
    <row r="150" spans="1:104" x14ac:dyDescent="0.2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197">
        <v>319.59910079344598</v>
      </c>
      <c r="CJ150" s="197">
        <v>328.10020437794122</v>
      </c>
      <c r="CK150" s="197">
        <v>333.99617530052194</v>
      </c>
      <c r="CL150" s="197">
        <v>335.09212378886389</v>
      </c>
      <c r="CM150" s="197">
        <v>339.11426088230542</v>
      </c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</row>
    <row r="151" spans="1:104" x14ac:dyDescent="0.2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197">
        <v>438.21596434190087</v>
      </c>
      <c r="CJ151" s="197">
        <v>453.79638089605254</v>
      </c>
      <c r="CK151" s="197">
        <v>468.25753071305121</v>
      </c>
      <c r="CL151" s="197">
        <v>477.79048750688941</v>
      </c>
      <c r="CM151" s="197">
        <v>484.35120559630445</v>
      </c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</row>
    <row r="152" spans="1:104" x14ac:dyDescent="0.2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197">
        <v>521.18147546783632</v>
      </c>
      <c r="CJ152" s="197">
        <v>533.34597510904393</v>
      </c>
      <c r="CK152" s="197">
        <v>561.30283357064752</v>
      </c>
      <c r="CL152" s="197">
        <v>565.39576435249455</v>
      </c>
      <c r="CM152" s="197">
        <v>569.8687355813322</v>
      </c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</row>
    <row r="153" spans="1:104" x14ac:dyDescent="0.2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197">
        <v>460.75214361980568</v>
      </c>
      <c r="CJ153" s="197">
        <v>467.64236971630783</v>
      </c>
      <c r="CK153" s="197">
        <v>498.35220644552419</v>
      </c>
      <c r="CL153" s="197">
        <v>513.70539428976349</v>
      </c>
      <c r="CM153" s="197">
        <v>511.29223846036302</v>
      </c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</row>
    <row r="154" spans="1:104" x14ac:dyDescent="0.2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197">
        <v>389.49267862024868</v>
      </c>
      <c r="CJ154" s="197">
        <v>411.00874026237489</v>
      </c>
      <c r="CK154" s="197">
        <v>429.44899395509799</v>
      </c>
      <c r="CL154" s="197">
        <v>428.36863744477125</v>
      </c>
      <c r="CM154" s="197">
        <v>423.93126562533234</v>
      </c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</row>
    <row r="155" spans="1:104" x14ac:dyDescent="0.2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197">
        <v>393.59172834153264</v>
      </c>
      <c r="CJ155" s="197">
        <v>423.05614375095837</v>
      </c>
      <c r="CK155" s="197">
        <v>452.756872471451</v>
      </c>
      <c r="CL155" s="197">
        <v>475.71737106059874</v>
      </c>
      <c r="CM155" s="197">
        <v>482.70313054916681</v>
      </c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</row>
    <row r="156" spans="1:104" x14ac:dyDescent="0.2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197">
        <v>365.26398528906526</v>
      </c>
      <c r="CJ156" s="197">
        <v>374.8771372978332</v>
      </c>
      <c r="CK156" s="197">
        <v>386.31246559822307</v>
      </c>
      <c r="CL156" s="197">
        <v>393.45189464207044</v>
      </c>
      <c r="CM156" s="197">
        <v>401.37646389722619</v>
      </c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</row>
    <row r="157" spans="1:104" x14ac:dyDescent="0.2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197">
        <v>313.31315885228651</v>
      </c>
      <c r="CJ157" s="197">
        <v>317.23933773490603</v>
      </c>
      <c r="CK157" s="197">
        <v>321.6920890177181</v>
      </c>
      <c r="CL157" s="197">
        <v>327.93947124746239</v>
      </c>
      <c r="CM157" s="197">
        <v>337.89450675170758</v>
      </c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</row>
    <row r="158" spans="1:104" x14ac:dyDescent="0.2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197">
        <v>425.00034144740238</v>
      </c>
      <c r="CJ158" s="197">
        <v>428.47667164141842</v>
      </c>
      <c r="CK158" s="197">
        <v>437.00148158408211</v>
      </c>
      <c r="CL158" s="197">
        <v>433.55742471607988</v>
      </c>
      <c r="CM158" s="197">
        <v>439.01633322653754</v>
      </c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</row>
    <row r="159" spans="1:104" x14ac:dyDescent="0.2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197">
        <v>666.20790079870824</v>
      </c>
      <c r="CJ159" s="197">
        <v>690.61326897529909</v>
      </c>
      <c r="CK159" s="197">
        <v>733.21934970870916</v>
      </c>
      <c r="CL159" s="197">
        <v>750.47616790293728</v>
      </c>
      <c r="CM159" s="197">
        <v>756.16007304483958</v>
      </c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</row>
    <row r="160" spans="1:104" x14ac:dyDescent="0.2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197">
        <v>563.59941174662322</v>
      </c>
      <c r="CJ160" s="197">
        <v>579.73373437456428</v>
      </c>
      <c r="CK160" s="197">
        <v>599.32499481965021</v>
      </c>
      <c r="CL160" s="197">
        <v>609.31153624464628</v>
      </c>
      <c r="CM160" s="197">
        <v>613.4309261934992</v>
      </c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</row>
    <row r="161" spans="1:104" x14ac:dyDescent="0.2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197">
        <v>514.23664328729205</v>
      </c>
      <c r="CJ161" s="197">
        <v>525.72228024155368</v>
      </c>
      <c r="CK161" s="197">
        <v>533.76545558216947</v>
      </c>
      <c r="CL161" s="197">
        <v>540.22968964487848</v>
      </c>
      <c r="CM161" s="197">
        <v>544.18726762839617</v>
      </c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</row>
    <row r="162" spans="1:104" x14ac:dyDescent="0.2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197">
        <v>558.66362100923698</v>
      </c>
      <c r="CJ162" s="197">
        <v>576.03816750626663</v>
      </c>
      <c r="CK162" s="197">
        <v>595.68688172663565</v>
      </c>
      <c r="CL162" s="197">
        <v>605.38413758337231</v>
      </c>
      <c r="CM162" s="197">
        <v>607.9829203787499</v>
      </c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</row>
    <row r="163" spans="1:104" x14ac:dyDescent="0.2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197">
        <v>481.94234602650391</v>
      </c>
      <c r="CJ163" s="197">
        <v>495.3908243189004</v>
      </c>
      <c r="CK163" s="197">
        <v>511.62269343451402</v>
      </c>
      <c r="CL163" s="197">
        <v>520.43783617379586</v>
      </c>
      <c r="CM163" s="197">
        <v>526.13009748872685</v>
      </c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</row>
    <row r="164" spans="1:104" s="5" customFormat="1" x14ac:dyDescent="0.2">
      <c r="BH164" s="7"/>
      <c r="BL164" s="9"/>
      <c r="BM164" s="9"/>
    </row>
    <row r="165" spans="1:104" s="5" customFormat="1" x14ac:dyDescent="0.2">
      <c r="BH165" s="7"/>
    </row>
    <row r="166" spans="1:104" s="5" customFormat="1" ht="15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BJ166" s="7"/>
    </row>
    <row r="167" spans="1:104" x14ac:dyDescent="0.2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9">
        <v>292.83600346964778</v>
      </c>
      <c r="AO167" s="21"/>
      <c r="AP167" s="5"/>
      <c r="AQ167" s="5"/>
      <c r="AR167" s="5"/>
      <c r="AS167" s="9"/>
      <c r="AT167" s="9"/>
      <c r="BR167" s="7"/>
      <c r="BS167" s="7"/>
      <c r="BT167" s="5"/>
      <c r="BU167" s="5"/>
    </row>
    <row r="168" spans="1:104" x14ac:dyDescent="0.2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9">
        <v>179.97586037903676</v>
      </c>
      <c r="AO168" s="21"/>
      <c r="AP168" s="5"/>
      <c r="AQ168" s="5"/>
      <c r="AR168" s="5"/>
      <c r="AS168" s="9"/>
      <c r="AT168" s="9"/>
      <c r="BR168" s="7"/>
      <c r="BS168" s="7"/>
      <c r="BT168" s="5"/>
      <c r="BU168" s="5"/>
    </row>
    <row r="169" spans="1:104" x14ac:dyDescent="0.2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9">
        <v>236.77716641270871</v>
      </c>
      <c r="AO169" s="21"/>
      <c r="AP169" s="5"/>
      <c r="AQ169" s="5"/>
      <c r="AR169" s="5"/>
      <c r="AS169" s="9"/>
      <c r="AT169" s="9"/>
      <c r="BR169" s="7"/>
      <c r="BS169" s="7"/>
      <c r="BT169" s="5"/>
      <c r="BU169" s="5"/>
    </row>
    <row r="170" spans="1:104" x14ac:dyDescent="0.2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9">
        <v>275.51685649474337</v>
      </c>
      <c r="AO170" s="21"/>
      <c r="AP170" s="5"/>
      <c r="AQ170" s="5"/>
      <c r="AR170" s="5"/>
      <c r="AS170" s="9"/>
      <c r="AT170" s="9"/>
      <c r="BR170" s="7"/>
      <c r="BS170" s="7"/>
      <c r="BT170" s="5"/>
      <c r="BU170" s="5"/>
    </row>
    <row r="171" spans="1:104" x14ac:dyDescent="0.2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9">
        <v>286.24653382584893</v>
      </c>
      <c r="AO171" s="21"/>
      <c r="AP171" s="5"/>
      <c r="AQ171" s="5"/>
      <c r="AR171" s="5"/>
      <c r="AS171" s="9"/>
      <c r="AT171" s="9"/>
      <c r="BR171" s="7"/>
      <c r="BS171" s="7"/>
      <c r="BT171" s="5"/>
      <c r="BU171" s="5"/>
    </row>
    <row r="172" spans="1:104" x14ac:dyDescent="0.2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9">
        <v>258.67549584419123</v>
      </c>
      <c r="AO172" s="21"/>
      <c r="AP172" s="5"/>
      <c r="AQ172" s="5"/>
      <c r="AR172" s="5"/>
      <c r="AS172" s="9"/>
      <c r="AT172" s="9"/>
      <c r="BR172" s="7"/>
      <c r="BS172" s="7"/>
      <c r="BT172" s="5"/>
      <c r="BU172" s="5"/>
    </row>
    <row r="173" spans="1:104" x14ac:dyDescent="0.2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9">
        <v>231.21555318607011</v>
      </c>
      <c r="AO173" s="21"/>
      <c r="AP173" s="5"/>
      <c r="AQ173" s="5"/>
      <c r="AR173" s="5"/>
      <c r="AS173" s="9"/>
      <c r="AT173" s="9"/>
      <c r="BR173" s="7"/>
      <c r="BS173" s="7"/>
      <c r="BT173" s="5"/>
      <c r="BU173" s="5"/>
    </row>
    <row r="174" spans="1:104" x14ac:dyDescent="0.2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9">
        <v>238.93341538114825</v>
      </c>
      <c r="AO174" s="21"/>
      <c r="AP174" s="5"/>
      <c r="AQ174" s="5"/>
      <c r="AR174" s="5"/>
      <c r="AS174" s="9"/>
      <c r="AT174" s="9"/>
      <c r="BR174" s="7"/>
      <c r="BS174" s="7"/>
      <c r="BT174" s="5"/>
      <c r="BU174" s="5"/>
    </row>
    <row r="175" spans="1:104" x14ac:dyDescent="0.2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9">
        <v>280.72652880895077</v>
      </c>
      <c r="AO175" s="21"/>
      <c r="AP175" s="5"/>
      <c r="AQ175" s="5"/>
      <c r="AR175" s="5"/>
      <c r="AS175" s="9"/>
      <c r="AT175" s="9"/>
      <c r="BR175" s="7"/>
      <c r="BS175" s="7"/>
      <c r="BT175" s="5"/>
      <c r="BU175" s="5"/>
    </row>
    <row r="176" spans="1:104" x14ac:dyDescent="0.2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9">
        <v>173.39703095583076</v>
      </c>
      <c r="AO176" s="21"/>
      <c r="AP176" s="5"/>
      <c r="AQ176" s="5"/>
      <c r="AR176" s="5"/>
      <c r="AS176" s="9"/>
      <c r="AT176" s="9"/>
      <c r="BR176" s="7"/>
      <c r="BS176" s="7"/>
      <c r="BT176" s="5"/>
      <c r="BU176" s="5"/>
    </row>
    <row r="177" spans="1:73" x14ac:dyDescent="0.2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9">
        <v>226.93240337690605</v>
      </c>
      <c r="AO177" s="21"/>
      <c r="AP177" s="5"/>
      <c r="AQ177" s="5"/>
      <c r="AR177" s="5"/>
      <c r="AS177" s="9"/>
      <c r="AT177" s="9"/>
      <c r="BR177" s="7"/>
      <c r="BS177" s="7"/>
      <c r="BT177" s="5"/>
      <c r="BU177" s="5"/>
    </row>
    <row r="178" spans="1:73" x14ac:dyDescent="0.2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9">
        <v>264.39310829310733</v>
      </c>
      <c r="AO178" s="21"/>
      <c r="AP178" s="5"/>
      <c r="AQ178" s="5"/>
      <c r="AR178" s="5"/>
      <c r="AS178" s="9"/>
      <c r="AT178" s="9"/>
      <c r="BR178" s="7"/>
      <c r="BS178" s="7"/>
      <c r="BT178" s="5"/>
      <c r="BU178" s="5"/>
    </row>
    <row r="179" spans="1:73" x14ac:dyDescent="0.2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9">
        <v>272.19917985103604</v>
      </c>
      <c r="AO179" s="21"/>
      <c r="AP179" s="5"/>
      <c r="AQ179" s="5"/>
      <c r="AR179" s="5"/>
      <c r="AS179" s="9"/>
      <c r="AT179" s="9"/>
      <c r="BR179" s="7"/>
      <c r="BS179" s="7"/>
      <c r="BT179" s="5"/>
      <c r="BU179" s="5"/>
    </row>
    <row r="180" spans="1:73" x14ac:dyDescent="0.2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9">
        <v>247.90868398594523</v>
      </c>
      <c r="AO180" s="21"/>
      <c r="AP180" s="5"/>
      <c r="AQ180" s="5"/>
      <c r="AR180" s="5"/>
      <c r="AS180" s="9"/>
      <c r="AT180" s="9"/>
      <c r="BR180" s="7"/>
      <c r="BS180" s="7"/>
      <c r="BT180" s="5"/>
      <c r="BU180" s="5"/>
    </row>
    <row r="181" spans="1:73" x14ac:dyDescent="0.2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9">
        <v>222.10760923804537</v>
      </c>
      <c r="AO181" s="21"/>
      <c r="AP181" s="5"/>
      <c r="AQ181" s="5"/>
      <c r="AR181" s="5"/>
      <c r="AS181" s="9"/>
      <c r="AT181" s="9"/>
      <c r="BR181" s="7"/>
      <c r="BS181" s="7"/>
      <c r="BT181" s="5"/>
      <c r="BU181" s="5"/>
    </row>
    <row r="182" spans="1:73" x14ac:dyDescent="0.2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9">
        <v>229.18216488541182</v>
      </c>
      <c r="AO182" s="21"/>
      <c r="AP182" s="5"/>
      <c r="AQ182" s="5"/>
      <c r="AR182" s="5"/>
      <c r="AS182" s="9"/>
      <c r="AT182" s="9"/>
      <c r="BR182" s="7"/>
      <c r="BS182" s="7"/>
      <c r="BT182" s="5"/>
      <c r="BU182" s="5"/>
    </row>
    <row r="183" spans="1:73" x14ac:dyDescent="0.2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9">
        <v>270.47881259519545</v>
      </c>
      <c r="AO183" s="21"/>
      <c r="AP183" s="5"/>
      <c r="AQ183" s="5"/>
      <c r="AR183" s="5"/>
      <c r="AS183" s="9"/>
      <c r="AT183" s="9"/>
      <c r="BR183" s="7"/>
      <c r="BS183" s="7"/>
      <c r="BT183" s="5"/>
      <c r="BU183" s="5"/>
    </row>
    <row r="184" spans="1:73" x14ac:dyDescent="0.2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9">
        <v>167.93678432521503</v>
      </c>
      <c r="AO184" s="21"/>
      <c r="AP184" s="5"/>
      <c r="AQ184" s="5"/>
      <c r="AR184" s="5"/>
      <c r="AS184" s="9"/>
      <c r="AT184" s="9"/>
      <c r="BR184" s="7"/>
      <c r="BS184" s="7"/>
      <c r="BT184" s="5"/>
      <c r="BU184" s="5"/>
    </row>
    <row r="185" spans="1:73" x14ac:dyDescent="0.2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9">
        <v>218.01033528048856</v>
      </c>
      <c r="AO185" s="21"/>
      <c r="AP185" s="5"/>
      <c r="AQ185" s="5"/>
      <c r="AR185" s="5"/>
      <c r="AS185" s="9"/>
      <c r="AT185" s="9"/>
      <c r="BR185" s="7"/>
      <c r="BS185" s="7"/>
      <c r="BT185" s="5"/>
      <c r="BU185" s="5"/>
    </row>
    <row r="186" spans="1:73" x14ac:dyDescent="0.2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9">
        <v>256.07036415726674</v>
      </c>
      <c r="AO186" s="21"/>
      <c r="AP186" s="5"/>
      <c r="AQ186" s="5"/>
      <c r="AR186" s="5"/>
      <c r="AS186" s="9"/>
      <c r="AT186" s="9"/>
      <c r="BR186" s="7"/>
      <c r="BS186" s="7"/>
      <c r="BT186" s="5"/>
      <c r="BU186" s="5"/>
    </row>
    <row r="187" spans="1:73" x14ac:dyDescent="0.2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9">
        <v>259.08096903267199</v>
      </c>
      <c r="AO187" s="21"/>
      <c r="AP187" s="5"/>
      <c r="AQ187" s="5"/>
      <c r="AR187" s="5"/>
      <c r="AS187" s="9"/>
      <c r="AT187" s="9"/>
      <c r="BR187" s="7"/>
      <c r="BS187" s="7"/>
      <c r="BT187" s="5"/>
      <c r="BU187" s="5"/>
    </row>
    <row r="188" spans="1:73" x14ac:dyDescent="0.2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9">
        <v>238.65116028454673</v>
      </c>
      <c r="AO188" s="21"/>
      <c r="AP188" s="5"/>
      <c r="AQ188" s="5"/>
      <c r="AR188" s="5"/>
      <c r="AS188" s="9"/>
      <c r="AT188" s="9"/>
      <c r="BR188" s="7"/>
      <c r="BS188" s="7"/>
      <c r="BT188" s="5"/>
      <c r="BU188" s="5"/>
    </row>
    <row r="189" spans="1:73" x14ac:dyDescent="0.2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9">
        <v>214.62140725001433</v>
      </c>
      <c r="AO189" s="21"/>
      <c r="AP189" s="5"/>
      <c r="AQ189" s="5"/>
      <c r="AR189" s="5"/>
      <c r="AS189" s="9"/>
      <c r="AT189" s="9"/>
      <c r="BR189" s="7"/>
      <c r="BS189" s="7"/>
      <c r="BT189" s="5"/>
      <c r="BU189" s="5"/>
    </row>
    <row r="190" spans="1:73" x14ac:dyDescent="0.2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9">
        <v>220.2964870361798</v>
      </c>
      <c r="AO190" s="21"/>
      <c r="AP190" s="5"/>
      <c r="AQ190" s="5"/>
      <c r="AR190" s="5"/>
      <c r="AS190" s="9"/>
      <c r="AT190" s="9"/>
      <c r="BR190" s="7"/>
      <c r="BS190" s="7"/>
      <c r="BT190" s="5"/>
      <c r="BU190" s="5"/>
    </row>
    <row r="191" spans="1:73" x14ac:dyDescent="0.2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9">
        <v>269.73908768821042</v>
      </c>
      <c r="AO191" s="21"/>
      <c r="AP191" s="5"/>
      <c r="AQ191" s="5"/>
      <c r="AR191" s="5"/>
      <c r="AS191" s="9"/>
      <c r="AT191" s="9"/>
      <c r="BR191" s="7"/>
      <c r="BS191" s="7"/>
      <c r="BT191" s="5"/>
      <c r="BU191" s="5"/>
    </row>
    <row r="192" spans="1:73" x14ac:dyDescent="0.2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9">
        <v>166.89075993668109</v>
      </c>
      <c r="AO192" s="21"/>
      <c r="AP192" s="5"/>
      <c r="AQ192" s="5"/>
      <c r="AR192" s="5"/>
      <c r="AS192" s="9"/>
      <c r="AT192" s="9"/>
      <c r="BR192" s="7"/>
      <c r="BS192" s="7"/>
      <c r="BT192" s="5"/>
      <c r="BU192" s="5"/>
    </row>
    <row r="193" spans="1:73" x14ac:dyDescent="0.2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9">
        <v>219.60354672872236</v>
      </c>
      <c r="AO193" s="21"/>
      <c r="AP193" s="5"/>
      <c r="AQ193" s="5"/>
      <c r="AR193" s="5"/>
      <c r="AS193" s="9"/>
      <c r="AT193" s="9"/>
      <c r="BR193" s="7"/>
      <c r="BS193" s="7"/>
      <c r="BT193" s="5"/>
      <c r="BU193" s="5"/>
    </row>
    <row r="194" spans="1:73" x14ac:dyDescent="0.2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9">
        <v>254.91829081648797</v>
      </c>
      <c r="AO194" s="21"/>
      <c r="AP194" s="5"/>
      <c r="AQ194" s="5"/>
      <c r="AR194" s="5"/>
      <c r="AS194" s="9"/>
      <c r="AT194" s="9"/>
      <c r="BR194" s="7"/>
      <c r="BS194" s="7"/>
      <c r="BT194" s="5"/>
      <c r="BU194" s="5"/>
    </row>
    <row r="195" spans="1:73" x14ac:dyDescent="0.2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9">
        <v>262.35200530469433</v>
      </c>
      <c r="AO195" s="21"/>
      <c r="AP195" s="5"/>
      <c r="AQ195" s="5"/>
      <c r="AR195" s="5"/>
      <c r="AS195" s="9"/>
      <c r="AT195" s="9"/>
      <c r="BR195" s="7"/>
      <c r="BS195" s="7"/>
      <c r="BT195" s="5"/>
      <c r="BU195" s="5"/>
    </row>
    <row r="196" spans="1:73" x14ac:dyDescent="0.2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9">
        <v>236.18398647742538</v>
      </c>
      <c r="AO196" s="21"/>
      <c r="AP196" s="5"/>
      <c r="AQ196" s="5"/>
      <c r="AR196" s="5"/>
      <c r="AS196" s="9"/>
      <c r="AT196" s="9"/>
      <c r="BR196" s="7"/>
      <c r="BS196" s="7"/>
      <c r="BT196" s="5"/>
      <c r="BU196" s="5"/>
    </row>
    <row r="197" spans="1:73" x14ac:dyDescent="0.2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9">
        <v>213.15296760065326</v>
      </c>
      <c r="AO197" s="21"/>
      <c r="AP197" s="5"/>
      <c r="AQ197" s="5"/>
      <c r="AR197" s="5"/>
      <c r="AS197" s="9"/>
      <c r="AT197" s="9"/>
      <c r="BR197" s="7"/>
      <c r="BS197" s="7"/>
      <c r="BT197" s="5"/>
      <c r="BU197" s="5"/>
    </row>
    <row r="198" spans="1:73" x14ac:dyDescent="0.2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9">
        <v>221.00138919780255</v>
      </c>
      <c r="AO198" s="21"/>
      <c r="AP198" s="5"/>
      <c r="AQ198" s="5"/>
      <c r="AR198" s="5"/>
      <c r="AS198" s="9"/>
      <c r="AT198" s="9"/>
      <c r="BR198" s="7"/>
      <c r="BS198" s="7"/>
      <c r="BT198" s="5"/>
      <c r="BU198" s="5"/>
    </row>
    <row r="199" spans="1:73" x14ac:dyDescent="0.2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9">
        <v>284.46609293571265</v>
      </c>
      <c r="AO199" s="21"/>
      <c r="AP199" s="5"/>
      <c r="AQ199" s="5"/>
      <c r="AR199" s="5"/>
      <c r="AS199" s="9"/>
      <c r="AT199" s="9"/>
      <c r="BR199" s="7"/>
      <c r="BS199" s="7"/>
      <c r="BT199" s="5"/>
      <c r="BU199" s="5"/>
    </row>
    <row r="200" spans="1:73" x14ac:dyDescent="0.2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9">
        <v>200.36635941850059</v>
      </c>
      <c r="AO200" s="21"/>
      <c r="AP200" s="5"/>
      <c r="AQ200" s="5"/>
      <c r="AR200" s="5"/>
      <c r="AS200" s="9"/>
      <c r="AT200" s="9"/>
      <c r="BR200" s="7"/>
      <c r="BS200" s="7"/>
      <c r="BT200" s="5"/>
      <c r="BU200" s="5"/>
    </row>
    <row r="201" spans="1:73" x14ac:dyDescent="0.2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9">
        <v>223.61502433858254</v>
      </c>
      <c r="AO201" s="21"/>
      <c r="AP201" s="5"/>
      <c r="AQ201" s="5"/>
      <c r="AR201" s="5"/>
      <c r="AS201" s="9"/>
      <c r="AT201" s="9"/>
      <c r="BR201" s="7"/>
      <c r="BS201" s="7"/>
      <c r="BT201" s="5"/>
      <c r="BU201" s="5"/>
    </row>
    <row r="202" spans="1:73" x14ac:dyDescent="0.2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9">
        <v>236.24661362114722</v>
      </c>
      <c r="AO202" s="21"/>
      <c r="AP202" s="5"/>
      <c r="AQ202" s="5"/>
      <c r="AR202" s="5"/>
      <c r="AS202" s="9"/>
      <c r="AT202" s="9"/>
      <c r="BR202" s="7"/>
      <c r="BS202" s="7"/>
      <c r="BT202" s="5"/>
      <c r="BU202" s="5"/>
    </row>
    <row r="203" spans="1:73" x14ac:dyDescent="0.2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9">
        <v>283.14041838295003</v>
      </c>
      <c r="AO203" s="21"/>
      <c r="AP203" s="5"/>
      <c r="AQ203" s="5"/>
      <c r="AR203" s="5"/>
      <c r="AS203" s="9"/>
      <c r="AT203" s="9"/>
      <c r="BR203" s="7"/>
      <c r="BS203" s="7"/>
      <c r="BT203" s="5"/>
      <c r="BU203" s="5"/>
    </row>
    <row r="204" spans="1:73" x14ac:dyDescent="0.2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9">
        <v>223.47979323557055</v>
      </c>
      <c r="AO204" s="21"/>
      <c r="AP204" s="5"/>
      <c r="AQ204" s="5"/>
      <c r="AR204" s="5"/>
      <c r="AS204" s="9"/>
      <c r="AT204" s="9"/>
      <c r="BR204" s="7"/>
      <c r="BS204" s="7"/>
      <c r="BT204" s="5"/>
      <c r="BU204" s="5"/>
    </row>
    <row r="205" spans="1:73" x14ac:dyDescent="0.2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9">
        <v>215.35212935014317</v>
      </c>
      <c r="AO205" s="21"/>
      <c r="AP205" s="5"/>
      <c r="AQ205" s="5"/>
      <c r="AR205" s="5"/>
      <c r="AS205" s="9"/>
      <c r="AT205" s="9"/>
      <c r="BR205" s="7"/>
      <c r="BS205" s="7"/>
      <c r="BT205" s="5"/>
      <c r="BU205" s="5"/>
    </row>
    <row r="206" spans="1:73" x14ac:dyDescent="0.2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9">
        <v>241.27454555578902</v>
      </c>
      <c r="AO206" s="21"/>
      <c r="AP206" s="5"/>
      <c r="AQ206" s="5"/>
      <c r="AR206" s="5"/>
      <c r="AS206" s="9"/>
      <c r="AT206" s="9"/>
      <c r="BR206" s="7"/>
      <c r="BS206" s="7"/>
      <c r="BT206" s="5"/>
      <c r="BU206" s="5"/>
    </row>
    <row r="207" spans="1:73" x14ac:dyDescent="0.2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9">
        <v>287.69547462253229</v>
      </c>
      <c r="AO207" s="21"/>
      <c r="AP207" s="5"/>
      <c r="AQ207" s="5"/>
      <c r="AR207" s="5"/>
      <c r="AS207" s="9"/>
      <c r="AT207" s="9"/>
      <c r="BR207" s="7"/>
      <c r="BS207" s="7"/>
      <c r="BT207" s="5"/>
      <c r="BU207" s="5"/>
    </row>
    <row r="208" spans="1:73" x14ac:dyDescent="0.2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9">
        <v>201.93070325064841</v>
      </c>
      <c r="AO208" s="21"/>
      <c r="AP208" s="5"/>
      <c r="AQ208" s="5"/>
      <c r="AR208" s="5"/>
      <c r="AS208" s="9"/>
      <c r="AT208" s="9"/>
      <c r="BR208" s="7"/>
      <c r="BS208" s="7"/>
      <c r="BT208" s="5"/>
      <c r="BU208" s="5"/>
    </row>
    <row r="209" spans="1:73" x14ac:dyDescent="0.2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9">
        <v>225.89633499763923</v>
      </c>
      <c r="AO209" s="21"/>
      <c r="AP209" s="5"/>
      <c r="AQ209" s="5"/>
      <c r="AR209" s="5"/>
      <c r="AS209" s="9"/>
      <c r="AT209" s="9"/>
      <c r="BR209" s="7"/>
      <c r="BS209" s="7"/>
      <c r="BT209" s="5"/>
      <c r="BU209" s="5"/>
    </row>
    <row r="210" spans="1:73" x14ac:dyDescent="0.2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9">
        <v>243.14063553146346</v>
      </c>
      <c r="AO210" s="21"/>
      <c r="AP210" s="5"/>
      <c r="AQ210" s="5"/>
      <c r="AR210" s="5"/>
      <c r="AS210" s="9"/>
      <c r="AT210" s="9"/>
      <c r="BR210" s="7"/>
      <c r="BS210" s="7"/>
      <c r="BT210" s="5"/>
      <c r="BU210" s="5"/>
    </row>
    <row r="211" spans="1:73" x14ac:dyDescent="0.2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9">
        <v>280.12019135443171</v>
      </c>
      <c r="AO211" s="21"/>
      <c r="AP211" s="5"/>
      <c r="AQ211" s="5"/>
      <c r="AR211" s="5"/>
      <c r="AS211" s="9"/>
      <c r="AT211" s="9"/>
      <c r="BR211" s="7"/>
      <c r="BS211" s="7"/>
      <c r="BT211" s="5"/>
      <c r="BU211" s="5"/>
    </row>
    <row r="212" spans="1:73" x14ac:dyDescent="0.2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9">
        <v>225.80206238209527</v>
      </c>
      <c r="AO212" s="21"/>
      <c r="AP212" s="5"/>
      <c r="AQ212" s="5"/>
      <c r="AR212" s="5"/>
      <c r="AS212" s="9"/>
      <c r="AT212" s="9"/>
      <c r="BR212" s="7"/>
      <c r="BS212" s="7"/>
      <c r="BT212" s="5"/>
      <c r="BU212" s="5"/>
    </row>
    <row r="213" spans="1:73" x14ac:dyDescent="0.2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9">
        <v>218.50511947504407</v>
      </c>
      <c r="AO213" s="21"/>
      <c r="AP213" s="5"/>
      <c r="AQ213" s="5"/>
      <c r="AR213" s="5"/>
      <c r="AS213" s="9"/>
      <c r="AT213" s="9"/>
      <c r="BR213" s="7"/>
      <c r="BS213" s="7"/>
      <c r="BT213" s="5"/>
      <c r="BU213" s="5"/>
    </row>
    <row r="214" spans="1:73" x14ac:dyDescent="0.2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9">
        <v>245.03475180286873</v>
      </c>
      <c r="AO214" s="21"/>
      <c r="AP214" s="5"/>
      <c r="AQ214" s="5"/>
      <c r="AR214" s="5"/>
      <c r="AS214" s="9"/>
      <c r="AT214" s="9"/>
      <c r="BR214" s="7"/>
      <c r="BS214" s="7"/>
      <c r="BT214" s="5"/>
      <c r="BU214" s="5"/>
    </row>
    <row r="215" spans="1:73" x14ac:dyDescent="0.2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9">
        <v>299.26469463746071</v>
      </c>
      <c r="AO215" s="21"/>
      <c r="AP215" s="5"/>
      <c r="AQ215" s="5"/>
      <c r="AR215" s="5"/>
      <c r="AS215" s="9"/>
      <c r="AT215" s="9"/>
      <c r="BR215" s="7"/>
      <c r="BS215" s="7"/>
      <c r="BT215" s="5"/>
      <c r="BU215" s="5"/>
    </row>
    <row r="216" spans="1:73" x14ac:dyDescent="0.2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9">
        <v>211.95839186622712</v>
      </c>
      <c r="AO216" s="21"/>
      <c r="AP216" s="5"/>
      <c r="AQ216" s="5"/>
      <c r="AR216" s="5"/>
      <c r="AS216" s="9"/>
      <c r="AT216" s="9"/>
      <c r="BR216" s="7"/>
      <c r="BS216" s="7"/>
      <c r="BT216" s="5"/>
      <c r="BU216" s="5"/>
    </row>
    <row r="217" spans="1:73" x14ac:dyDescent="0.2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9">
        <v>234.52409077283264</v>
      </c>
      <c r="AO217" s="21"/>
      <c r="AP217" s="5"/>
      <c r="AQ217" s="5"/>
      <c r="AR217" s="5"/>
      <c r="AS217" s="9"/>
      <c r="AT217" s="9"/>
      <c r="BR217" s="7"/>
      <c r="BS217" s="7"/>
      <c r="BT217" s="5"/>
      <c r="BU217" s="5"/>
    </row>
    <row r="218" spans="1:73" x14ac:dyDescent="0.2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9">
        <v>259.40120518714582</v>
      </c>
      <c r="AO218" s="21"/>
      <c r="AP218" s="5"/>
      <c r="AQ218" s="5"/>
      <c r="AR218" s="5"/>
      <c r="AS218" s="9"/>
      <c r="AT218" s="9"/>
      <c r="BR218" s="7"/>
      <c r="BS218" s="7"/>
      <c r="BT218" s="5"/>
      <c r="BU218" s="5"/>
    </row>
    <row r="219" spans="1:73" x14ac:dyDescent="0.2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9">
        <v>284.65789673470391</v>
      </c>
      <c r="AO219" s="21"/>
      <c r="AP219" s="5"/>
      <c r="AQ219" s="5"/>
      <c r="AR219" s="5"/>
      <c r="AS219" s="9"/>
      <c r="AT219" s="9"/>
      <c r="BR219" s="7"/>
      <c r="BS219" s="7"/>
      <c r="BT219" s="5"/>
      <c r="BU219" s="5"/>
    </row>
    <row r="220" spans="1:73" x14ac:dyDescent="0.2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9">
        <v>234.42954296688754</v>
      </c>
      <c r="AO220" s="21"/>
      <c r="AP220" s="5"/>
      <c r="AQ220" s="5"/>
      <c r="AR220" s="5"/>
      <c r="AS220" s="9"/>
      <c r="AT220" s="9"/>
      <c r="BR220" s="7"/>
      <c r="BS220" s="7"/>
      <c r="BT220" s="5"/>
      <c r="BU220" s="5"/>
    </row>
    <row r="221" spans="1:73" x14ac:dyDescent="0.2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9">
        <v>231.45826250485095</v>
      </c>
      <c r="AO221" s="21"/>
      <c r="AP221" s="5"/>
      <c r="AQ221" s="5"/>
      <c r="AR221" s="5"/>
      <c r="AS221" s="9"/>
      <c r="AT221" s="9"/>
      <c r="BR221" s="7"/>
      <c r="BS221" s="7"/>
      <c r="BT221" s="5"/>
      <c r="BU221" s="5"/>
    </row>
    <row r="222" spans="1:73" x14ac:dyDescent="0.2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9">
        <v>256.40301219247789</v>
      </c>
      <c r="AO222" s="21"/>
      <c r="AP222" s="5"/>
      <c r="AQ222" s="5"/>
      <c r="AR222" s="5"/>
      <c r="AS222" s="9"/>
      <c r="AT222" s="9"/>
      <c r="BR222" s="7"/>
      <c r="BS222" s="7"/>
      <c r="BT222" s="5"/>
      <c r="BU222" s="5"/>
    </row>
    <row r="223" spans="1:73" x14ac:dyDescent="0.2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9">
        <v>266.85429487711923</v>
      </c>
      <c r="AO223" s="21"/>
      <c r="AP223" s="5"/>
      <c r="AQ223" s="5"/>
      <c r="AR223" s="5"/>
      <c r="AS223" s="9"/>
      <c r="AT223" s="9"/>
      <c r="BR223" s="7"/>
      <c r="BS223" s="7"/>
      <c r="BT223" s="5"/>
      <c r="BU223" s="5"/>
    </row>
    <row r="224" spans="1:73" x14ac:dyDescent="0.2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9">
        <v>188.79408295699886</v>
      </c>
      <c r="AO224" s="21"/>
      <c r="AP224" s="5"/>
      <c r="AQ224" s="5"/>
      <c r="AR224" s="5"/>
      <c r="AS224" s="9"/>
      <c r="AT224" s="9"/>
      <c r="BR224" s="7"/>
      <c r="BS224" s="7"/>
      <c r="BT224" s="5"/>
      <c r="BU224" s="5"/>
    </row>
    <row r="225" spans="1:73" x14ac:dyDescent="0.2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9">
        <v>212.22962882572673</v>
      </c>
      <c r="AO225" s="21"/>
      <c r="AP225" s="5"/>
      <c r="AQ225" s="5"/>
      <c r="AR225" s="5"/>
      <c r="AS225" s="9"/>
      <c r="AT225" s="9"/>
      <c r="BR225" s="7"/>
      <c r="BS225" s="7"/>
      <c r="BT225" s="5"/>
      <c r="BU225" s="5"/>
    </row>
    <row r="226" spans="1:73" x14ac:dyDescent="0.2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9">
        <v>225.03755377850641</v>
      </c>
      <c r="AO226" s="21"/>
      <c r="AP226" s="5"/>
      <c r="AQ226" s="5"/>
      <c r="AR226" s="5"/>
      <c r="AS226" s="9"/>
      <c r="AT226" s="9"/>
      <c r="BR226" s="7"/>
      <c r="BS226" s="7"/>
      <c r="BT226" s="5"/>
      <c r="BU226" s="5"/>
    </row>
    <row r="227" spans="1:73" x14ac:dyDescent="0.2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9">
        <v>249.43188731964395</v>
      </c>
      <c r="AO227" s="21"/>
      <c r="AP227" s="5"/>
      <c r="AQ227" s="5"/>
      <c r="AR227" s="5"/>
      <c r="AS227" s="9"/>
      <c r="AT227" s="9"/>
      <c r="BR227" s="7"/>
      <c r="BS227" s="7"/>
      <c r="BT227" s="5"/>
      <c r="BU227" s="5"/>
    </row>
    <row r="228" spans="1:73" x14ac:dyDescent="0.2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9">
        <v>205.52189501998893</v>
      </c>
      <c r="AO228" s="21"/>
      <c r="AP228" s="5"/>
      <c r="AQ228" s="5"/>
      <c r="AR228" s="5"/>
      <c r="AS228" s="9"/>
      <c r="AT228" s="9"/>
      <c r="BR228" s="7"/>
      <c r="BS228" s="7"/>
      <c r="BT228" s="5"/>
      <c r="BU228" s="5"/>
    </row>
    <row r="229" spans="1:73" x14ac:dyDescent="0.2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9">
        <v>199.43984202778725</v>
      </c>
      <c r="AO229" s="21"/>
      <c r="AP229" s="5"/>
      <c r="AQ229" s="5"/>
      <c r="AR229" s="5"/>
      <c r="AS229" s="9"/>
      <c r="AT229" s="9"/>
      <c r="BR229" s="7"/>
      <c r="BS229" s="7"/>
      <c r="BT229" s="5"/>
      <c r="BU229" s="5"/>
    </row>
    <row r="230" spans="1:73" x14ac:dyDescent="0.2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9">
        <v>230.93603267183232</v>
      </c>
      <c r="AO230" s="21"/>
      <c r="AP230" s="5"/>
      <c r="AQ230" s="5"/>
      <c r="AR230" s="5"/>
      <c r="AS230" s="9"/>
      <c r="AT230" s="9"/>
      <c r="BR230" s="7"/>
      <c r="BS230" s="7"/>
      <c r="BT230" s="5"/>
      <c r="BU230" s="5"/>
    </row>
    <row r="231" spans="1:73" x14ac:dyDescent="0.2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9">
        <v>283.70193589313362</v>
      </c>
      <c r="AO231" s="21"/>
      <c r="AP231" s="5"/>
      <c r="AQ231" s="5"/>
      <c r="AR231" s="5"/>
      <c r="AS231" s="9"/>
      <c r="AT231" s="9"/>
      <c r="BR231" s="7"/>
      <c r="BS231" s="7"/>
      <c r="BT231" s="5"/>
      <c r="BU231" s="5"/>
    </row>
    <row r="232" spans="1:73" x14ac:dyDescent="0.2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9">
        <v>182.06930898746944</v>
      </c>
      <c r="AO232" s="21"/>
      <c r="AP232" s="5"/>
      <c r="AQ232" s="5"/>
      <c r="AR232" s="5"/>
      <c r="AS232" s="9"/>
      <c r="AT232" s="9"/>
      <c r="BR232" s="7"/>
      <c r="BS232" s="7"/>
      <c r="BT232" s="5"/>
      <c r="BU232" s="5"/>
    </row>
    <row r="233" spans="1:73" x14ac:dyDescent="0.2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9">
        <v>226.54391653591972</v>
      </c>
      <c r="AO233" s="21"/>
      <c r="AP233" s="5"/>
      <c r="AQ233" s="5"/>
      <c r="AR233" s="5"/>
      <c r="AS233" s="9"/>
      <c r="AT233" s="9"/>
      <c r="BR233" s="7"/>
      <c r="BS233" s="7"/>
      <c r="BT233" s="5"/>
      <c r="BU233" s="5"/>
    </row>
    <row r="234" spans="1:73" x14ac:dyDescent="0.2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9">
        <v>257.17342345195419</v>
      </c>
      <c r="AO234" s="21"/>
      <c r="AP234" s="5"/>
      <c r="AQ234" s="5"/>
      <c r="AR234" s="5"/>
      <c r="AS234" s="9"/>
      <c r="AT234" s="9"/>
      <c r="BR234" s="7"/>
      <c r="BS234" s="7"/>
      <c r="BT234" s="5"/>
      <c r="BU234" s="5"/>
    </row>
    <row r="235" spans="1:73" x14ac:dyDescent="0.2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9">
        <v>275.23583850085055</v>
      </c>
      <c r="AO235" s="21"/>
      <c r="AP235" s="5"/>
      <c r="AQ235" s="5"/>
      <c r="AR235" s="5"/>
      <c r="AS235" s="9"/>
      <c r="AT235" s="9"/>
      <c r="BR235" s="7"/>
      <c r="BS235" s="7"/>
      <c r="BT235" s="5"/>
      <c r="BU235" s="5"/>
    </row>
    <row r="236" spans="1:73" x14ac:dyDescent="0.2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9">
        <v>239.22548082469629</v>
      </c>
      <c r="AO236" s="21"/>
      <c r="AP236" s="5"/>
      <c r="AQ236" s="5"/>
      <c r="AR236" s="5"/>
      <c r="AS236" s="9"/>
      <c r="AT236" s="9"/>
      <c r="BR236" s="7"/>
      <c r="BS236" s="7"/>
      <c r="BT236" s="5"/>
      <c r="BU236" s="5"/>
    </row>
    <row r="237" spans="1:73" x14ac:dyDescent="0.2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9">
        <v>220.03066798950272</v>
      </c>
      <c r="AO237" s="21"/>
      <c r="AP237" s="5"/>
      <c r="AQ237" s="5"/>
      <c r="AR237" s="5"/>
      <c r="AS237" s="9"/>
      <c r="AT237" s="9"/>
      <c r="BR237" s="7"/>
      <c r="BS237" s="7"/>
      <c r="BT237" s="5"/>
      <c r="BU237" s="5"/>
    </row>
    <row r="238" spans="1:73" x14ac:dyDescent="0.2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9">
        <v>234.62120885408854</v>
      </c>
      <c r="AO238" s="21"/>
      <c r="AP238" s="5"/>
      <c r="AQ238" s="5"/>
      <c r="AR238" s="5"/>
      <c r="AS238" s="9"/>
      <c r="AT238" s="9"/>
      <c r="BR238" s="7"/>
      <c r="BS238" s="7"/>
      <c r="BT238" s="5"/>
      <c r="BU238" s="5"/>
    </row>
    <row r="239" spans="1:73" x14ac:dyDescent="0.2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9">
        <v>258.47734923206144</v>
      </c>
      <c r="AO239" s="21"/>
      <c r="AP239" s="5"/>
      <c r="AQ239" s="5"/>
      <c r="AR239" s="5"/>
      <c r="AS239" s="9"/>
      <c r="AT239" s="9"/>
      <c r="BR239" s="7"/>
      <c r="BS239" s="7"/>
      <c r="BT239" s="5"/>
      <c r="BU239" s="5"/>
    </row>
    <row r="240" spans="1:73" x14ac:dyDescent="0.2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9">
        <v>247.60984276251969</v>
      </c>
      <c r="AO240" s="21"/>
      <c r="AP240" s="5"/>
      <c r="AQ240" s="5"/>
      <c r="AR240" s="5"/>
      <c r="AS240" s="9"/>
      <c r="AT240" s="9"/>
      <c r="BR240" s="7"/>
      <c r="BS240" s="7"/>
      <c r="BT240" s="5"/>
      <c r="BU240" s="5"/>
    </row>
    <row r="241" spans="1:73" x14ac:dyDescent="0.2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9">
        <v>238.71330398622212</v>
      </c>
      <c r="AO241" s="21"/>
      <c r="AP241" s="5"/>
      <c r="AQ241" s="5"/>
      <c r="AR241" s="5"/>
      <c r="AS241" s="9"/>
      <c r="AT241" s="9"/>
      <c r="BR241" s="7"/>
      <c r="BS241" s="7"/>
      <c r="BT241" s="5"/>
      <c r="BU241" s="5"/>
    </row>
    <row r="242" spans="1:73" x14ac:dyDescent="0.2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9">
        <v>237.42752291255508</v>
      </c>
      <c r="AO242" s="21"/>
      <c r="AP242" s="5"/>
      <c r="AQ242" s="5"/>
      <c r="AR242" s="5"/>
      <c r="AS242" s="9"/>
      <c r="AT242" s="9"/>
      <c r="BR242" s="7"/>
      <c r="BS242" s="7"/>
      <c r="BT242" s="5"/>
      <c r="BU242" s="5"/>
    </row>
    <row r="243" spans="1:73" x14ac:dyDescent="0.2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9">
        <v>246.31755142290288</v>
      </c>
      <c r="AO243" s="21"/>
      <c r="AP243" s="5"/>
      <c r="AQ243" s="5"/>
      <c r="AR243" s="5"/>
      <c r="AS243" s="9"/>
      <c r="AT243" s="9"/>
      <c r="BR243" s="7"/>
      <c r="BS243" s="7"/>
      <c r="BT243" s="5"/>
      <c r="BU243" s="5"/>
    </row>
    <row r="244" spans="1:73" x14ac:dyDescent="0.2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9">
        <v>248.88709534996218</v>
      </c>
      <c r="AO244" s="21"/>
      <c r="AP244" s="5"/>
      <c r="AQ244" s="5"/>
      <c r="AR244" s="5"/>
      <c r="AS244" s="9"/>
      <c r="AT244" s="9"/>
      <c r="BR244" s="7"/>
      <c r="BS244" s="7"/>
      <c r="BT244" s="5"/>
      <c r="BU244" s="5"/>
    </row>
    <row r="245" spans="1:73" x14ac:dyDescent="0.2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9">
        <v>260.39793869726554</v>
      </c>
      <c r="AO245" s="21"/>
      <c r="AP245" s="5"/>
      <c r="AQ245" s="5"/>
      <c r="AR245" s="5"/>
      <c r="AS245" s="9"/>
      <c r="AT245" s="9"/>
      <c r="BR245" s="7"/>
      <c r="BS245" s="7"/>
      <c r="BT245" s="5"/>
      <c r="BU245" s="5"/>
    </row>
    <row r="246" spans="1:73" x14ac:dyDescent="0.2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9">
        <v>226.72236498261907</v>
      </c>
      <c r="AO246" s="21"/>
      <c r="AP246" s="5"/>
      <c r="AQ246" s="5"/>
      <c r="AR246" s="5"/>
      <c r="AS246" s="9"/>
      <c r="AT246" s="9"/>
      <c r="BR246" s="7"/>
      <c r="BS246" s="7"/>
      <c r="BT246" s="5"/>
      <c r="BU246" s="5"/>
    </row>
    <row r="247" spans="1:73" x14ac:dyDescent="0.2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9">
        <v>248.09595038712953</v>
      </c>
      <c r="AO247" s="21"/>
      <c r="AP247" s="5"/>
      <c r="AQ247" s="5"/>
      <c r="AR247" s="5"/>
      <c r="AS247" s="9"/>
      <c r="AT247" s="9"/>
      <c r="BR247" s="7"/>
      <c r="BS247" s="7"/>
      <c r="BT247" s="5"/>
      <c r="BU247" s="5"/>
    </row>
    <row r="248" spans="1:73" x14ac:dyDescent="0.2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9">
        <v>670.36270478092149</v>
      </c>
      <c r="AO248" s="21"/>
      <c r="AP248" s="5"/>
      <c r="AQ248" s="5"/>
      <c r="AR248" s="5"/>
      <c r="AS248" s="9"/>
      <c r="AT248" s="9"/>
      <c r="BR248" s="7"/>
      <c r="BS248" s="7"/>
      <c r="BT248" s="5"/>
      <c r="BU248" s="5"/>
    </row>
    <row r="249" spans="1:73" x14ac:dyDescent="0.2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9">
        <v>189.8996707503411</v>
      </c>
      <c r="AO249" s="21"/>
      <c r="AP249" s="5"/>
      <c r="AQ249" s="5"/>
      <c r="AR249" s="5"/>
      <c r="AS249" s="9"/>
      <c r="AT249" s="9"/>
      <c r="BR249" s="7"/>
      <c r="BS249" s="7"/>
      <c r="BT249" s="5"/>
      <c r="BU249" s="5"/>
    </row>
    <row r="250" spans="1:73" x14ac:dyDescent="0.2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9">
        <v>432.93177644496745</v>
      </c>
      <c r="AO250" s="21"/>
      <c r="AP250" s="5"/>
      <c r="AQ250" s="5"/>
      <c r="AR250" s="5"/>
      <c r="AS250" s="9"/>
      <c r="AT250" s="9"/>
      <c r="BR250" s="7"/>
      <c r="BS250" s="7"/>
      <c r="BT250" s="5"/>
      <c r="BU250" s="5"/>
    </row>
    <row r="251" spans="1:73" x14ac:dyDescent="0.2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9">
        <v>712.4235676097976</v>
      </c>
      <c r="AO251" s="21"/>
      <c r="AP251" s="5"/>
      <c r="AQ251" s="5"/>
      <c r="AR251" s="5"/>
      <c r="AS251" s="9"/>
      <c r="AT251" s="9"/>
      <c r="BR251" s="7"/>
      <c r="BS251" s="7"/>
      <c r="BT251" s="5"/>
      <c r="BU251" s="5"/>
    </row>
    <row r="252" spans="1:73" x14ac:dyDescent="0.2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9">
        <v>625.35822784790923</v>
      </c>
      <c r="AO252" s="21"/>
      <c r="AP252" s="5"/>
      <c r="AQ252" s="5"/>
      <c r="AR252" s="5"/>
      <c r="AS252" s="9"/>
      <c r="AT252" s="9"/>
      <c r="BR252" s="7"/>
      <c r="BS252" s="7"/>
      <c r="BT252" s="5"/>
      <c r="BU252" s="5"/>
    </row>
    <row r="253" spans="1:73" x14ac:dyDescent="0.2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9">
        <v>505.7300927837735</v>
      </c>
      <c r="AO253" s="21"/>
      <c r="AP253" s="5"/>
      <c r="AQ253" s="5"/>
      <c r="AR253" s="5"/>
      <c r="AS253" s="9"/>
      <c r="AT253" s="9"/>
      <c r="BR253" s="7"/>
      <c r="BS253" s="7"/>
      <c r="BT253" s="5"/>
      <c r="BU253" s="5"/>
    </row>
    <row r="254" spans="1:73" x14ac:dyDescent="0.2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9">
        <v>337.16004570592253</v>
      </c>
      <c r="AO254" s="21"/>
      <c r="AP254" s="5"/>
      <c r="AQ254" s="5"/>
      <c r="AR254" s="5"/>
      <c r="AS254" s="9"/>
      <c r="AT254" s="9"/>
      <c r="BR254" s="7"/>
      <c r="BS254" s="7"/>
      <c r="BT254" s="5"/>
      <c r="BU254" s="5"/>
    </row>
    <row r="255" spans="1:73" x14ac:dyDescent="0.2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9">
        <v>530.29613287080076</v>
      </c>
      <c r="AO255" s="21"/>
      <c r="AP255" s="5"/>
      <c r="AQ255" s="5"/>
      <c r="AR255" s="5"/>
      <c r="AS255" s="9"/>
      <c r="AT255" s="9"/>
      <c r="BR255" s="7"/>
      <c r="BS255" s="7"/>
      <c r="BT255" s="5"/>
      <c r="BU255" s="5"/>
    </row>
    <row r="256" spans="1:73" x14ac:dyDescent="0.2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9">
        <v>505.38623746132981</v>
      </c>
      <c r="AO256" s="21"/>
      <c r="AP256" s="5"/>
      <c r="AQ256" s="5"/>
      <c r="AR256" s="5"/>
      <c r="AS256" s="9"/>
      <c r="AT256" s="9"/>
      <c r="BR256" s="7"/>
      <c r="BS256" s="7"/>
      <c r="BT256" s="5"/>
      <c r="BU256" s="5"/>
    </row>
    <row r="257" spans="1:73" x14ac:dyDescent="0.2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9">
        <v>221.14888719375898</v>
      </c>
      <c r="AO257" s="21"/>
      <c r="AP257" s="5"/>
      <c r="AQ257" s="5"/>
      <c r="AR257" s="5"/>
      <c r="AS257" s="9"/>
      <c r="AT257" s="9"/>
      <c r="BR257" s="7"/>
      <c r="BS257" s="7"/>
      <c r="BT257" s="5"/>
      <c r="BU257" s="5"/>
    </row>
    <row r="258" spans="1:73" x14ac:dyDescent="0.2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9">
        <v>378.67109400081836</v>
      </c>
      <c r="AO258" s="21"/>
      <c r="AP258" s="5"/>
      <c r="AQ258" s="5"/>
      <c r="AR258" s="5"/>
      <c r="AS258" s="9"/>
      <c r="AT258" s="9"/>
      <c r="BR258" s="7"/>
      <c r="BS258" s="7"/>
      <c r="BT258" s="5"/>
      <c r="BU258" s="5"/>
    </row>
    <row r="259" spans="1:73" x14ac:dyDescent="0.2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9">
        <v>488.89348319036526</v>
      </c>
      <c r="AO259" s="21"/>
      <c r="AP259" s="5"/>
      <c r="AQ259" s="5"/>
      <c r="AR259" s="5"/>
      <c r="AS259" s="9"/>
      <c r="AT259" s="9"/>
      <c r="BR259" s="7"/>
      <c r="BS259" s="7"/>
      <c r="BT259" s="5"/>
      <c r="BU259" s="5"/>
    </row>
    <row r="260" spans="1:73" x14ac:dyDescent="0.2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9">
        <v>438.67342359405586</v>
      </c>
      <c r="AO260" s="21"/>
      <c r="AP260" s="5"/>
      <c r="AQ260" s="5"/>
      <c r="AR260" s="5"/>
      <c r="AS260" s="9"/>
      <c r="AT260" s="9"/>
      <c r="BR260" s="7"/>
      <c r="BS260" s="7"/>
      <c r="BT260" s="5"/>
      <c r="BU260" s="5"/>
    </row>
    <row r="261" spans="1:73" x14ac:dyDescent="0.2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9">
        <v>465.04529226267454</v>
      </c>
      <c r="AO261" s="21"/>
      <c r="AP261" s="5"/>
      <c r="AQ261" s="5"/>
      <c r="AR261" s="5"/>
      <c r="AS261" s="9"/>
      <c r="AT261" s="9"/>
      <c r="BR261" s="7"/>
      <c r="BS261" s="7"/>
      <c r="BT261" s="5"/>
      <c r="BU261" s="5"/>
    </row>
    <row r="262" spans="1:73" x14ac:dyDescent="0.2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9">
        <v>353.54423427797752</v>
      </c>
      <c r="AO262" s="21"/>
      <c r="AP262" s="5"/>
      <c r="AQ262" s="5"/>
      <c r="AR262" s="5"/>
      <c r="AS262" s="9"/>
      <c r="AT262" s="9"/>
      <c r="BR262" s="7"/>
      <c r="BS262" s="7"/>
      <c r="BT262" s="5"/>
      <c r="BU262" s="5"/>
    </row>
    <row r="263" spans="1:73" x14ac:dyDescent="0.2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9">
        <v>378.80485621097063</v>
      </c>
      <c r="AO263" s="21"/>
      <c r="AP263" s="5"/>
      <c r="AQ263" s="5"/>
      <c r="AR263" s="5"/>
      <c r="AS263" s="9"/>
      <c r="AT263" s="9"/>
      <c r="BR263" s="7"/>
      <c r="BS263" s="7"/>
      <c r="BT263" s="5"/>
      <c r="BU263" s="5"/>
    </row>
    <row r="264" spans="1:73" x14ac:dyDescent="0.2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9">
        <v>444.83396281844023</v>
      </c>
      <c r="AO264" s="21"/>
      <c r="AP264" s="5"/>
      <c r="AQ264" s="5"/>
      <c r="AR264" s="5"/>
      <c r="AS264" s="9"/>
      <c r="AT264" s="9"/>
      <c r="BR264" s="7"/>
      <c r="BS264" s="7"/>
      <c r="BT264" s="5"/>
      <c r="BU264" s="5"/>
    </row>
    <row r="265" spans="1:73" x14ac:dyDescent="0.2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9">
        <v>223.90885404084707</v>
      </c>
      <c r="AO265" s="21"/>
      <c r="AP265" s="5"/>
      <c r="AQ265" s="5"/>
      <c r="AR265" s="5"/>
      <c r="AS265" s="9"/>
      <c r="AT265" s="9"/>
      <c r="BR265" s="7"/>
      <c r="BS265" s="7"/>
      <c r="BT265" s="5"/>
      <c r="BU265" s="5"/>
    </row>
    <row r="266" spans="1:73" x14ac:dyDescent="0.2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9">
        <v>344.94115392780378</v>
      </c>
      <c r="AO266" s="21"/>
      <c r="AP266" s="5"/>
      <c r="AQ266" s="5"/>
      <c r="AR266" s="5"/>
      <c r="AS266" s="9"/>
      <c r="AT266" s="9"/>
      <c r="BR266" s="7"/>
      <c r="BS266" s="7"/>
      <c r="BT266" s="5"/>
      <c r="BU266" s="5"/>
    </row>
    <row r="267" spans="1:73" x14ac:dyDescent="0.2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9">
        <v>424.39130599089754</v>
      </c>
      <c r="AO267" s="21"/>
      <c r="AP267" s="5"/>
      <c r="AQ267" s="5"/>
      <c r="AR267" s="5"/>
      <c r="AS267" s="9"/>
      <c r="AT267" s="9"/>
      <c r="BR267" s="7"/>
      <c r="BS267" s="7"/>
      <c r="BT267" s="5"/>
      <c r="BU267" s="5"/>
    </row>
    <row r="268" spans="1:73" x14ac:dyDescent="0.2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9">
        <v>378.99895187560338</v>
      </c>
      <c r="AO268" s="21"/>
      <c r="AP268" s="5"/>
      <c r="AQ268" s="5"/>
      <c r="AR268" s="5"/>
      <c r="AS268" s="9"/>
      <c r="AT268" s="9"/>
      <c r="BR268" s="7"/>
      <c r="BS268" s="7"/>
      <c r="BT268" s="5"/>
      <c r="BU268" s="5"/>
    </row>
    <row r="269" spans="1:73" x14ac:dyDescent="0.2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9">
        <v>433.46989883187427</v>
      </c>
      <c r="AO269" s="21"/>
      <c r="AP269" s="5"/>
      <c r="AQ269" s="5"/>
      <c r="AR269" s="5"/>
      <c r="AS269" s="9"/>
      <c r="AT269" s="9"/>
      <c r="BR269" s="7"/>
      <c r="BS269" s="7"/>
      <c r="BT269" s="5"/>
      <c r="BU269" s="5"/>
    </row>
    <row r="270" spans="1:73" x14ac:dyDescent="0.2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9">
        <v>346.59333816627429</v>
      </c>
      <c r="AO270" s="21"/>
      <c r="AP270" s="5"/>
      <c r="AQ270" s="5"/>
      <c r="AR270" s="5"/>
      <c r="AS270" s="9"/>
      <c r="AT270" s="9"/>
      <c r="BR270" s="7"/>
      <c r="BS270" s="7"/>
      <c r="BT270" s="5"/>
      <c r="BU270" s="5"/>
    </row>
    <row r="271" spans="1:73" x14ac:dyDescent="0.2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9">
        <v>330.81864430649159</v>
      </c>
      <c r="AO271" s="21"/>
      <c r="AP271" s="5"/>
      <c r="AQ271" s="5"/>
      <c r="AR271" s="5"/>
      <c r="AS271" s="9"/>
      <c r="AT271" s="9"/>
      <c r="BR271" s="7"/>
      <c r="BS271" s="7"/>
      <c r="BT271" s="5"/>
      <c r="BU271" s="5"/>
    </row>
    <row r="272" spans="1:73" x14ac:dyDescent="0.2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9">
        <v>488.19521083838345</v>
      </c>
      <c r="AO272" s="21"/>
      <c r="AP272" s="5"/>
      <c r="AQ272" s="5"/>
      <c r="AR272" s="5"/>
      <c r="AS272" s="9"/>
      <c r="AT272" s="9"/>
      <c r="BR272" s="7"/>
      <c r="BS272" s="7"/>
      <c r="BT272" s="5"/>
      <c r="BU272" s="5"/>
    </row>
    <row r="273" spans="1:73" x14ac:dyDescent="0.2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9">
        <v>240.97547226471571</v>
      </c>
      <c r="AO273" s="21"/>
      <c r="AP273" s="5"/>
      <c r="AQ273" s="5"/>
      <c r="AR273" s="5"/>
      <c r="AS273" s="9"/>
      <c r="AT273" s="9"/>
      <c r="BR273" s="7"/>
      <c r="BS273" s="7"/>
      <c r="BT273" s="5"/>
      <c r="BU273" s="5"/>
    </row>
    <row r="274" spans="1:73" x14ac:dyDescent="0.2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9">
        <v>392.60852710935421</v>
      </c>
      <c r="AO274" s="21"/>
      <c r="AP274" s="5"/>
      <c r="AQ274" s="5"/>
      <c r="AR274" s="5"/>
      <c r="AS274" s="9"/>
      <c r="AT274" s="9"/>
      <c r="BR274" s="7"/>
      <c r="BS274" s="7"/>
      <c r="BT274" s="5"/>
      <c r="BU274" s="5"/>
    </row>
    <row r="275" spans="1:73" x14ac:dyDescent="0.2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9">
        <v>477.3404360882447</v>
      </c>
      <c r="AO275" s="21"/>
      <c r="AP275" s="5"/>
      <c r="AQ275" s="5"/>
      <c r="AR275" s="5"/>
      <c r="AS275" s="9"/>
      <c r="AT275" s="9"/>
      <c r="BR275" s="7"/>
      <c r="BS275" s="7"/>
      <c r="BT275" s="5"/>
      <c r="BU275" s="5"/>
    </row>
    <row r="276" spans="1:73" x14ac:dyDescent="0.2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9">
        <v>413.65790113044358</v>
      </c>
      <c r="AO276" s="21"/>
      <c r="AP276" s="5"/>
      <c r="AQ276" s="5"/>
      <c r="AR276" s="5"/>
      <c r="AS276" s="9"/>
      <c r="AT276" s="9"/>
      <c r="BR276" s="7"/>
      <c r="BS276" s="7"/>
      <c r="BT276" s="5"/>
      <c r="BU276" s="5"/>
    </row>
    <row r="277" spans="1:73" x14ac:dyDescent="0.2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9">
        <v>482.93236042852669</v>
      </c>
      <c r="AO277" s="21"/>
      <c r="AP277" s="5"/>
      <c r="AQ277" s="5"/>
      <c r="AR277" s="5"/>
      <c r="AS277" s="9"/>
      <c r="AT277" s="9"/>
      <c r="BR277" s="7"/>
      <c r="BS277" s="7"/>
      <c r="BT277" s="5"/>
      <c r="BU277" s="5"/>
    </row>
    <row r="278" spans="1:73" x14ac:dyDescent="0.2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9">
        <v>371.95063818779977</v>
      </c>
      <c r="AO278" s="21"/>
      <c r="AP278" s="5"/>
      <c r="AQ278" s="5"/>
      <c r="AR278" s="5"/>
      <c r="AS278" s="9"/>
      <c r="AT278" s="9"/>
      <c r="BR278" s="7"/>
      <c r="BS278" s="7"/>
      <c r="BT278" s="5"/>
      <c r="BU278" s="5"/>
    </row>
    <row r="279" spans="1:73" x14ac:dyDescent="0.2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9">
        <v>363.36193743587643</v>
      </c>
      <c r="AO279" s="21"/>
      <c r="AP279" s="5"/>
      <c r="AQ279" s="5"/>
      <c r="AR279" s="5"/>
      <c r="AS279" s="9"/>
      <c r="AT279" s="9"/>
      <c r="BR279" s="7"/>
      <c r="BS279" s="7"/>
      <c r="BT279" s="5"/>
      <c r="BU279" s="5"/>
    </row>
    <row r="280" spans="1:73" x14ac:dyDescent="0.2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9">
        <v>612.78995165560309</v>
      </c>
      <c r="AO280" s="21"/>
      <c r="AP280" s="5"/>
      <c r="AQ280" s="5"/>
      <c r="AR280" s="5"/>
      <c r="AS280" s="9"/>
      <c r="AT280" s="9"/>
      <c r="BR280" s="7"/>
      <c r="BS280" s="7"/>
      <c r="BT280" s="5"/>
      <c r="BU280" s="5"/>
    </row>
    <row r="281" spans="1:73" x14ac:dyDescent="0.2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9">
        <v>540.44853458469265</v>
      </c>
      <c r="AO281" s="21"/>
      <c r="AP281" s="5"/>
      <c r="AQ281" s="5"/>
      <c r="AR281" s="5"/>
      <c r="AS281" s="9"/>
      <c r="AT281" s="9"/>
      <c r="BR281" s="7"/>
      <c r="BS281" s="7"/>
      <c r="BT281" s="5"/>
      <c r="BU281" s="5"/>
    </row>
    <row r="282" spans="1:73" x14ac:dyDescent="0.2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9">
        <v>499.26179669042199</v>
      </c>
      <c r="AO282" s="21"/>
      <c r="AP282" s="5"/>
      <c r="AQ282" s="5"/>
      <c r="AR282" s="5"/>
      <c r="AS282" s="9"/>
      <c r="AT282" s="9"/>
      <c r="BR282" s="7"/>
      <c r="BS282" s="7"/>
      <c r="BT282" s="5"/>
      <c r="BU282" s="5"/>
    </row>
    <row r="283" spans="1:73" x14ac:dyDescent="0.2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9">
        <v>477.15495116120115</v>
      </c>
      <c r="AO283" s="21"/>
      <c r="AP283" s="5"/>
      <c r="AQ283" s="5"/>
      <c r="AR283" s="5"/>
      <c r="AS283" s="9"/>
      <c r="AT283" s="9"/>
      <c r="BR283" s="7"/>
      <c r="BS283" s="7"/>
      <c r="BT283" s="5"/>
      <c r="BU283" s="5"/>
    </row>
    <row r="284" spans="1:73" x14ac:dyDescent="0.2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9">
        <v>572.70526370203743</v>
      </c>
      <c r="AO284" s="21"/>
      <c r="AP284" s="5"/>
      <c r="AQ284" s="5"/>
      <c r="AR284" s="5"/>
      <c r="AS284" s="9"/>
      <c r="AT284" s="9"/>
      <c r="BR284" s="7"/>
      <c r="BS284" s="7"/>
      <c r="BT284" s="5"/>
      <c r="BU284" s="5"/>
    </row>
    <row r="285" spans="1:73" x14ac:dyDescent="0.2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9">
        <v>528.3046249994436</v>
      </c>
      <c r="AO285" s="21"/>
      <c r="AP285" s="5"/>
      <c r="AQ285" s="5"/>
      <c r="AR285" s="5"/>
      <c r="AS285" s="9"/>
      <c r="AT285" s="9"/>
      <c r="BR285" s="7"/>
      <c r="BS285" s="7"/>
      <c r="BT285" s="5"/>
      <c r="BU285" s="5"/>
    </row>
    <row r="286" spans="1:73" x14ac:dyDescent="0.2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9">
        <v>396.49410904314163</v>
      </c>
      <c r="AO286" s="21"/>
      <c r="AP286" s="5"/>
      <c r="AQ286" s="5"/>
      <c r="AR286" s="5"/>
      <c r="AS286" s="9"/>
      <c r="AT286" s="9"/>
      <c r="BR286" s="7"/>
      <c r="BS286" s="7"/>
      <c r="BT286" s="5"/>
      <c r="BU286" s="5"/>
    </row>
    <row r="287" spans="1:73" x14ac:dyDescent="0.2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9">
        <v>582.80930733921298</v>
      </c>
      <c r="AO287" s="21"/>
      <c r="AP287" s="5"/>
      <c r="AQ287" s="5"/>
      <c r="AR287" s="5"/>
      <c r="AS287" s="9"/>
      <c r="AT287" s="9"/>
      <c r="BR287" s="7"/>
      <c r="BS287" s="7"/>
      <c r="BT287" s="5"/>
      <c r="BU287" s="5"/>
    </row>
    <row r="288" spans="1:73" x14ac:dyDescent="0.2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9">
        <v>528.56580769223058</v>
      </c>
      <c r="AO288" s="21"/>
      <c r="AP288" s="5"/>
      <c r="AQ288" s="5"/>
      <c r="AR288" s="5"/>
      <c r="AS288" s="9"/>
      <c r="AT288" s="9"/>
      <c r="BR288" s="7"/>
      <c r="BS288" s="7"/>
      <c r="BT288" s="5"/>
      <c r="BU288" s="5"/>
    </row>
    <row r="289" spans="1:73" x14ac:dyDescent="0.2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9">
        <v>404.52250768004274</v>
      </c>
      <c r="AO289" s="21"/>
      <c r="AP289" s="5"/>
      <c r="AQ289" s="5"/>
      <c r="AR289" s="5"/>
      <c r="AS289" s="9"/>
      <c r="AT289" s="9"/>
      <c r="BR289" s="7"/>
      <c r="BS289" s="7"/>
      <c r="BT289" s="5"/>
      <c r="BU289" s="5"/>
    </row>
    <row r="290" spans="1:73" x14ac:dyDescent="0.2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9">
        <v>416.88174522312727</v>
      </c>
      <c r="AO290" s="21"/>
      <c r="AP290" s="5"/>
      <c r="AQ290" s="5"/>
      <c r="AR290" s="5"/>
      <c r="AS290" s="9"/>
      <c r="AT290" s="9"/>
      <c r="BR290" s="7"/>
      <c r="BS290" s="7"/>
      <c r="BT290" s="5"/>
      <c r="BU290" s="5"/>
    </row>
    <row r="291" spans="1:73" x14ac:dyDescent="0.2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9">
        <v>425.69112173277233</v>
      </c>
      <c r="AO291" s="21"/>
      <c r="AP291" s="5"/>
      <c r="AQ291" s="5"/>
      <c r="AR291" s="5"/>
      <c r="AS291" s="9"/>
      <c r="AT291" s="9"/>
      <c r="BR291" s="7"/>
      <c r="BS291" s="7"/>
      <c r="BT291" s="5"/>
      <c r="BU291" s="5"/>
    </row>
    <row r="292" spans="1:73" x14ac:dyDescent="0.2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9">
        <v>486.77142924423185</v>
      </c>
      <c r="AO292" s="21"/>
      <c r="AP292" s="5"/>
      <c r="AQ292" s="5"/>
      <c r="AR292" s="5"/>
      <c r="AS292" s="9"/>
      <c r="AT292" s="9"/>
      <c r="BR292" s="7"/>
      <c r="BS292" s="7"/>
      <c r="BT292" s="5"/>
      <c r="BU292" s="5"/>
    </row>
    <row r="293" spans="1:73" x14ac:dyDescent="0.2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9">
        <v>424.64915780625961</v>
      </c>
      <c r="AO293" s="21"/>
      <c r="AP293" s="5"/>
      <c r="AQ293" s="5"/>
      <c r="AR293" s="5"/>
      <c r="AS293" s="9"/>
      <c r="AT293" s="9"/>
      <c r="BR293" s="7"/>
      <c r="BS293" s="7"/>
      <c r="BT293" s="5"/>
      <c r="BU293" s="5"/>
    </row>
    <row r="294" spans="1:73" x14ac:dyDescent="0.2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9">
        <v>358.21376224700066</v>
      </c>
      <c r="AO294" s="21"/>
      <c r="AP294" s="5"/>
      <c r="AQ294" s="5"/>
      <c r="AR294" s="5"/>
      <c r="AS294" s="9"/>
      <c r="AT294" s="9"/>
      <c r="BR294" s="7"/>
      <c r="BS294" s="7"/>
      <c r="BT294" s="5"/>
      <c r="BU294" s="5"/>
    </row>
    <row r="295" spans="1:73" x14ac:dyDescent="0.2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9">
        <v>476.82183399347639</v>
      </c>
      <c r="AO295" s="21"/>
      <c r="AP295" s="5"/>
      <c r="AQ295" s="5"/>
      <c r="AR295" s="5"/>
      <c r="AS295" s="9"/>
      <c r="AT295" s="9"/>
      <c r="BR295" s="7"/>
      <c r="BS295" s="7"/>
      <c r="BT295" s="5"/>
      <c r="BU295" s="5"/>
    </row>
    <row r="296" spans="1:73" x14ac:dyDescent="0.2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9">
        <v>528.64198890097646</v>
      </c>
      <c r="AO296" s="21"/>
      <c r="AP296" s="5"/>
      <c r="AQ296" s="5"/>
      <c r="AR296" s="5"/>
      <c r="AS296" s="9"/>
      <c r="AT296" s="9"/>
      <c r="BR296" s="7"/>
      <c r="BS296" s="7"/>
      <c r="BT296" s="5"/>
      <c r="BU296" s="5"/>
    </row>
    <row r="297" spans="1:73" x14ac:dyDescent="0.2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9">
        <v>424.12674438662901</v>
      </c>
      <c r="AO297" s="21"/>
      <c r="AP297" s="5"/>
      <c r="AQ297" s="5"/>
      <c r="AR297" s="5"/>
      <c r="AS297" s="9"/>
      <c r="AT297" s="9"/>
      <c r="BR297" s="7"/>
      <c r="BS297" s="7"/>
      <c r="BT297" s="5"/>
      <c r="BU297" s="5"/>
    </row>
    <row r="298" spans="1:73" x14ac:dyDescent="0.2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9">
        <v>419.71968169394336</v>
      </c>
      <c r="AO298" s="21"/>
      <c r="AP298" s="5"/>
      <c r="AQ298" s="5"/>
      <c r="AR298" s="5"/>
      <c r="AS298" s="9"/>
      <c r="AT298" s="9"/>
      <c r="BR298" s="7"/>
      <c r="BS298" s="7"/>
      <c r="BT298" s="5"/>
      <c r="BU298" s="5"/>
    </row>
    <row r="299" spans="1:73" x14ac:dyDescent="0.2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9">
        <v>447.08932427513196</v>
      </c>
      <c r="AO299" s="21"/>
      <c r="AP299" s="5"/>
      <c r="AQ299" s="5"/>
      <c r="AR299" s="5"/>
      <c r="AS299" s="9"/>
      <c r="AT299" s="9"/>
      <c r="BR299" s="7"/>
      <c r="BS299" s="7"/>
      <c r="BT299" s="5"/>
      <c r="BU299" s="5"/>
    </row>
    <row r="300" spans="1:73" x14ac:dyDescent="0.2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9">
        <v>476.29626514650465</v>
      </c>
      <c r="AO300" s="21"/>
      <c r="AP300" s="5"/>
      <c r="AQ300" s="5"/>
      <c r="AR300" s="5"/>
      <c r="AS300" s="9"/>
      <c r="AT300" s="9"/>
      <c r="BR300" s="7"/>
      <c r="BS300" s="7"/>
      <c r="BT300" s="5"/>
      <c r="BU300" s="5"/>
    </row>
    <row r="301" spans="1:73" x14ac:dyDescent="0.2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9">
        <v>431.35814965098734</v>
      </c>
      <c r="AO301" s="21"/>
      <c r="AP301" s="5"/>
      <c r="AQ301" s="5"/>
      <c r="AR301" s="5"/>
      <c r="AS301" s="9"/>
      <c r="AT301" s="9"/>
      <c r="BR301" s="7"/>
      <c r="BS301" s="7"/>
      <c r="BT301" s="5"/>
      <c r="BU301" s="5"/>
    </row>
    <row r="302" spans="1:73" x14ac:dyDescent="0.2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9">
        <v>387.66696519340286</v>
      </c>
      <c r="AO302" s="21"/>
      <c r="AP302" s="5"/>
      <c r="AQ302" s="5"/>
      <c r="AR302" s="5"/>
      <c r="AS302" s="9"/>
      <c r="AT302" s="9"/>
      <c r="BR302" s="7"/>
      <c r="BS302" s="7"/>
      <c r="BT302" s="5"/>
      <c r="BU302" s="5"/>
    </row>
    <row r="303" spans="1:73" x14ac:dyDescent="0.2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9">
        <v>484.82320786190598</v>
      </c>
      <c r="AO303" s="21"/>
      <c r="AP303" s="5"/>
      <c r="AQ303" s="5"/>
      <c r="AR303" s="5"/>
      <c r="AS303" s="9"/>
      <c r="AT303" s="9"/>
      <c r="BR303" s="7"/>
      <c r="BS303" s="7"/>
      <c r="BT303" s="5"/>
      <c r="BU303" s="5"/>
    </row>
    <row r="304" spans="1:73" x14ac:dyDescent="0.2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9">
        <v>438.14002930679072</v>
      </c>
      <c r="AO304" s="21"/>
      <c r="AP304" s="5"/>
      <c r="AQ304" s="5"/>
      <c r="AR304" s="5"/>
      <c r="AS304" s="9"/>
      <c r="AT304" s="9"/>
      <c r="BR304" s="7"/>
      <c r="BS304" s="7"/>
      <c r="BT304" s="5"/>
      <c r="BU304" s="5"/>
    </row>
    <row r="305" spans="1:73" x14ac:dyDescent="0.2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9">
        <v>296.03853814922746</v>
      </c>
      <c r="AO305" s="21"/>
      <c r="AP305" s="5"/>
      <c r="AQ305" s="5"/>
      <c r="AR305" s="5"/>
      <c r="AS305" s="9"/>
      <c r="AT305" s="9"/>
      <c r="BR305" s="7"/>
      <c r="BS305" s="7"/>
      <c r="BT305" s="5"/>
      <c r="BU305" s="5"/>
    </row>
    <row r="306" spans="1:73" x14ac:dyDescent="0.2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9">
        <v>335.1119536089613</v>
      </c>
      <c r="AO306" s="21"/>
      <c r="AP306" s="5"/>
      <c r="AQ306" s="5"/>
      <c r="AR306" s="5"/>
      <c r="AS306" s="9"/>
      <c r="AT306" s="9"/>
      <c r="BR306" s="7"/>
      <c r="BS306" s="7"/>
      <c r="BT306" s="5"/>
      <c r="BU306" s="5"/>
    </row>
    <row r="307" spans="1:73" x14ac:dyDescent="0.2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9">
        <v>339.79419954939999</v>
      </c>
      <c r="AO307" s="21"/>
      <c r="AP307" s="5"/>
      <c r="AQ307" s="5"/>
      <c r="AR307" s="5"/>
      <c r="AS307" s="9"/>
      <c r="AT307" s="9"/>
      <c r="BR307" s="7"/>
      <c r="BS307" s="7"/>
      <c r="BT307" s="5"/>
      <c r="BU307" s="5"/>
    </row>
    <row r="308" spans="1:73" x14ac:dyDescent="0.2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9">
        <v>383.60333233650903</v>
      </c>
      <c r="AO308" s="21"/>
      <c r="AP308" s="5"/>
      <c r="AQ308" s="5"/>
      <c r="AR308" s="5"/>
      <c r="AS308" s="9"/>
      <c r="AT308" s="9"/>
      <c r="BR308" s="7"/>
      <c r="BS308" s="7"/>
      <c r="BT308" s="5"/>
      <c r="BU308" s="5"/>
    </row>
    <row r="309" spans="1:73" x14ac:dyDescent="0.2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9">
        <v>308.43759027618864</v>
      </c>
      <c r="AO309" s="21"/>
      <c r="AP309" s="5"/>
      <c r="AQ309" s="5"/>
      <c r="AR309" s="5"/>
      <c r="AS309" s="9"/>
      <c r="AT309" s="9"/>
      <c r="BR309" s="7"/>
      <c r="BS309" s="7"/>
      <c r="BT309" s="5"/>
      <c r="BU309" s="5"/>
    </row>
    <row r="310" spans="1:73" x14ac:dyDescent="0.2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9">
        <v>281.12416711819554</v>
      </c>
      <c r="AO310" s="21"/>
      <c r="AP310" s="5"/>
      <c r="AQ310" s="5"/>
      <c r="AR310" s="5"/>
      <c r="AS310" s="9"/>
      <c r="AT310" s="9"/>
      <c r="BR310" s="7"/>
      <c r="BS310" s="7"/>
      <c r="BT310" s="5"/>
      <c r="BU310" s="5"/>
    </row>
    <row r="311" spans="1:73" x14ac:dyDescent="0.2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9">
        <v>380.90830392609962</v>
      </c>
      <c r="AO311" s="21"/>
      <c r="AP311" s="5"/>
      <c r="AQ311" s="5"/>
      <c r="AR311" s="5"/>
      <c r="AS311" s="9"/>
      <c r="AT311" s="9"/>
      <c r="BR311" s="7"/>
      <c r="BS311" s="7"/>
      <c r="BT311" s="5"/>
      <c r="BU311" s="5"/>
    </row>
    <row r="312" spans="1:73" x14ac:dyDescent="0.2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9">
        <v>522.17294110343948</v>
      </c>
      <c r="AO312" s="21"/>
      <c r="AP312" s="5"/>
      <c r="AQ312" s="5"/>
      <c r="AR312" s="5"/>
      <c r="AS312" s="9"/>
      <c r="AT312" s="9"/>
      <c r="BR312" s="7"/>
      <c r="BS312" s="7"/>
      <c r="BT312" s="5"/>
      <c r="BU312" s="5"/>
    </row>
    <row r="313" spans="1:73" x14ac:dyDescent="0.2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9">
        <v>313.67932656886023</v>
      </c>
      <c r="AO313" s="21"/>
      <c r="AP313" s="5"/>
      <c r="AQ313" s="5"/>
      <c r="AR313" s="5"/>
      <c r="AS313" s="9"/>
      <c r="AT313" s="9"/>
      <c r="BR313" s="7"/>
      <c r="BS313" s="7"/>
      <c r="BT313" s="5"/>
      <c r="BU313" s="5"/>
    </row>
    <row r="314" spans="1:73" x14ac:dyDescent="0.2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9">
        <v>402.53694584214401</v>
      </c>
      <c r="AO314" s="21"/>
      <c r="AP314" s="5"/>
      <c r="AQ314" s="5"/>
      <c r="AR314" s="5"/>
      <c r="AS314" s="9"/>
      <c r="AT314" s="9"/>
      <c r="BR314" s="7"/>
      <c r="BS314" s="7"/>
      <c r="BT314" s="5"/>
      <c r="BU314" s="5"/>
    </row>
    <row r="315" spans="1:73" x14ac:dyDescent="0.2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9">
        <v>450.07802285363294</v>
      </c>
      <c r="AO315" s="21"/>
      <c r="AP315" s="5"/>
      <c r="AQ315" s="5"/>
      <c r="AR315" s="5"/>
      <c r="AS315" s="9"/>
      <c r="AT315" s="9"/>
      <c r="BR315" s="7"/>
      <c r="BS315" s="7"/>
      <c r="BT315" s="5"/>
      <c r="BU315" s="5"/>
    </row>
    <row r="316" spans="1:73" x14ac:dyDescent="0.2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9">
        <v>471.14113406295115</v>
      </c>
      <c r="AO316" s="21"/>
      <c r="AP316" s="5"/>
      <c r="AQ316" s="5"/>
      <c r="AR316" s="5"/>
      <c r="AS316" s="9"/>
      <c r="AT316" s="9"/>
      <c r="BR316" s="7"/>
      <c r="BS316" s="7"/>
      <c r="BT316" s="5"/>
      <c r="BU316" s="5"/>
    </row>
    <row r="317" spans="1:73" x14ac:dyDescent="0.2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9">
        <v>438.22126369251561</v>
      </c>
      <c r="AO317" s="21"/>
      <c r="AP317" s="5"/>
      <c r="AQ317" s="5"/>
      <c r="AR317" s="5"/>
      <c r="AS317" s="9"/>
      <c r="AT317" s="9"/>
      <c r="BR317" s="7"/>
      <c r="BS317" s="7"/>
      <c r="BT317" s="5"/>
      <c r="BU317" s="5"/>
    </row>
    <row r="318" spans="1:73" x14ac:dyDescent="0.2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9">
        <v>358.12716961962991</v>
      </c>
      <c r="AO318" s="21"/>
      <c r="AP318" s="5"/>
      <c r="AQ318" s="5"/>
      <c r="AR318" s="5"/>
      <c r="AS318" s="9"/>
      <c r="AT318" s="9"/>
      <c r="BR318" s="7"/>
      <c r="BS318" s="7"/>
      <c r="BT318" s="5"/>
      <c r="BU318" s="5"/>
    </row>
    <row r="319" spans="1:73" x14ac:dyDescent="0.2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9">
        <v>435.11741693592114</v>
      </c>
      <c r="AO319" s="21"/>
      <c r="AP319" s="5"/>
      <c r="AQ319" s="5"/>
      <c r="AR319" s="5"/>
      <c r="AS319" s="9"/>
      <c r="AT319" s="9"/>
      <c r="BR319" s="7"/>
      <c r="BS319" s="7"/>
      <c r="BT319" s="5"/>
      <c r="BU319" s="5"/>
    </row>
    <row r="320" spans="1:73" x14ac:dyDescent="0.2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9">
        <v>535.78776663077542</v>
      </c>
      <c r="AO320" s="21"/>
      <c r="AP320" s="5"/>
      <c r="AQ320" s="5"/>
      <c r="AR320" s="5"/>
      <c r="AS320" s="9"/>
      <c r="AT320" s="9"/>
      <c r="BR320" s="7"/>
      <c r="BS320" s="7"/>
      <c r="BT320" s="5"/>
      <c r="BU320" s="5"/>
    </row>
    <row r="321" spans="1:73" x14ac:dyDescent="0.2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9">
        <v>425.7531052450945</v>
      </c>
      <c r="AO321" s="21"/>
      <c r="AP321" s="5"/>
      <c r="AQ321" s="5"/>
      <c r="AR321" s="5"/>
      <c r="AS321" s="9"/>
      <c r="AT321" s="9"/>
      <c r="BR321" s="7"/>
      <c r="BS321" s="7"/>
      <c r="BT321" s="5"/>
      <c r="BU321" s="5"/>
    </row>
    <row r="322" spans="1:73" x14ac:dyDescent="0.2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9">
        <v>381.81764477013309</v>
      </c>
      <c r="AO322" s="21"/>
      <c r="AP322" s="5"/>
      <c r="AQ322" s="5"/>
      <c r="AR322" s="5"/>
      <c r="AS322" s="9"/>
      <c r="AT322" s="9"/>
      <c r="BR322" s="7"/>
      <c r="BS322" s="7"/>
      <c r="BT322" s="5"/>
      <c r="BU322" s="5"/>
    </row>
    <row r="323" spans="1:73" x14ac:dyDescent="0.2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9">
        <v>419.17473693929315</v>
      </c>
      <c r="AO323" s="21"/>
      <c r="AP323" s="5"/>
      <c r="AQ323" s="5"/>
      <c r="AR323" s="5"/>
      <c r="AS323" s="9"/>
      <c r="AT323" s="9"/>
      <c r="BR323" s="7"/>
      <c r="BS323" s="7"/>
      <c r="BT323" s="5"/>
      <c r="BU323" s="5"/>
    </row>
    <row r="324" spans="1:73" x14ac:dyDescent="0.2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9">
        <v>525.70002906219679</v>
      </c>
      <c r="AO324" s="21"/>
      <c r="AP324" s="5"/>
      <c r="AQ324" s="5"/>
      <c r="AR324" s="5"/>
      <c r="AS324" s="9"/>
      <c r="AT324" s="9"/>
      <c r="BR324" s="7"/>
      <c r="BS324" s="7"/>
      <c r="BT324" s="5"/>
      <c r="BU324" s="5"/>
    </row>
    <row r="325" spans="1:73" x14ac:dyDescent="0.2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9">
        <v>450.28161977908752</v>
      </c>
      <c r="AO325" s="21"/>
      <c r="AP325" s="5"/>
      <c r="AQ325" s="5"/>
      <c r="AR325" s="5"/>
      <c r="AS325" s="9"/>
      <c r="AT325" s="9"/>
      <c r="BR325" s="7"/>
      <c r="BS325" s="7"/>
      <c r="BT325" s="5"/>
      <c r="BU325" s="5"/>
    </row>
    <row r="326" spans="1:73" x14ac:dyDescent="0.2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9">
        <v>459.70844745549311</v>
      </c>
      <c r="AO326" s="21"/>
      <c r="AP326" s="5"/>
      <c r="AQ326" s="5"/>
      <c r="AR326" s="5"/>
      <c r="AS326" s="9"/>
      <c r="AT326" s="9"/>
      <c r="BR326" s="7"/>
      <c r="BS326" s="7"/>
      <c r="BT326" s="5"/>
      <c r="BU326" s="5"/>
    </row>
    <row r="327" spans="1:73" x14ac:dyDescent="0.2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9">
        <v>354.51140146579399</v>
      </c>
      <c r="AO327" s="21"/>
      <c r="AP327" s="5"/>
      <c r="AQ327" s="5"/>
      <c r="AR327" s="5"/>
      <c r="AS327" s="9"/>
      <c r="AT327" s="9"/>
      <c r="BR327" s="7"/>
      <c r="BS327" s="7"/>
      <c r="BT327" s="5"/>
      <c r="BU327" s="5"/>
    </row>
    <row r="328" spans="1:73" x14ac:dyDescent="0.2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9">
        <v>442.76535805357372</v>
      </c>
      <c r="AO328" s="21"/>
      <c r="AP328" s="5"/>
      <c r="AQ328" s="5"/>
      <c r="AR328" s="5"/>
      <c r="AS328" s="9"/>
      <c r="AT328" s="9"/>
      <c r="BR328" s="7"/>
      <c r="BS328" s="7"/>
      <c r="BT328" s="5"/>
      <c r="BU328" s="5"/>
    </row>
  </sheetData>
  <autoFilter ref="A1:DB328" xr:uid="{8B832AF9-E9BE-4AF2-91B0-863F1D3F4237}"/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R707"/>
  <sheetViews>
    <sheetView workbookViewId="0">
      <pane xSplit="13455" ySplit="5430" topLeftCell="CG232" activePane="topRight"/>
      <selection pane="topRight"/>
      <selection pane="bottomLeft"/>
      <selection pane="bottomRight"/>
    </sheetView>
  </sheetViews>
  <sheetFormatPr baseColWidth="10" defaultRowHeight="14.25" x14ac:dyDescent="0.2"/>
  <cols>
    <col min="1" max="1" width="18.796875" style="7" bestFit="1" customWidth="1"/>
    <col min="2" max="16384" width="11.19921875" style="7"/>
  </cols>
  <sheetData>
    <row r="1" spans="1:96" ht="15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3825</v>
      </c>
      <c r="BW1" s="43" t="s">
        <v>3826</v>
      </c>
      <c r="BX1" s="43" t="s">
        <v>3923</v>
      </c>
      <c r="BY1" s="43" t="s">
        <v>3925</v>
      </c>
      <c r="BZ1" s="43" t="s">
        <v>3926</v>
      </c>
      <c r="CA1" s="43" t="s">
        <v>3927</v>
      </c>
      <c r="CB1" s="43" t="s">
        <v>3928</v>
      </c>
      <c r="CC1" s="43" t="s">
        <v>3933</v>
      </c>
      <c r="CD1" s="43" t="s">
        <v>3934</v>
      </c>
      <c r="CE1" s="43" t="s">
        <v>3935</v>
      </c>
      <c r="CF1" s="196" t="s">
        <v>4005</v>
      </c>
      <c r="CG1" s="196" t="s">
        <v>4006</v>
      </c>
      <c r="CH1" s="196" t="s">
        <v>4007</v>
      </c>
      <c r="CI1" s="196" t="s">
        <v>4008</v>
      </c>
      <c r="CJ1" s="196" t="s">
        <v>4009</v>
      </c>
      <c r="CK1" s="196" t="s">
        <v>4011</v>
      </c>
      <c r="CL1" s="196" t="s">
        <v>4012</v>
      </c>
      <c r="CM1" s="196" t="s">
        <v>4015</v>
      </c>
      <c r="CN1" s="196"/>
      <c r="CO1" s="196"/>
      <c r="CP1" s="196"/>
      <c r="CQ1" s="196"/>
      <c r="CR1" s="5"/>
    </row>
    <row r="2" spans="1:96" x14ac:dyDescent="0.2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197">
        <v>213.40880350875361</v>
      </c>
      <c r="CJ2" s="197">
        <v>222.39743015835606</v>
      </c>
      <c r="CK2" s="197">
        <v>231.26092004576449</v>
      </c>
      <c r="CL2" s="21">
        <v>238.73074632888094</v>
      </c>
      <c r="CM2" s="21">
        <v>245.78298000443826</v>
      </c>
      <c r="CN2" s="21"/>
      <c r="CO2" s="21"/>
      <c r="CP2" s="21"/>
      <c r="CQ2" s="21"/>
      <c r="CR2" s="21"/>
    </row>
    <row r="3" spans="1:96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197">
        <v>171.41637011126397</v>
      </c>
      <c r="CJ3" s="197">
        <v>177.81571952187798</v>
      </c>
      <c r="CK3" s="197">
        <v>184.04678333673198</v>
      </c>
      <c r="CL3" s="21">
        <v>188.14099196830119</v>
      </c>
      <c r="CM3" s="21">
        <v>185.85080657250154</v>
      </c>
      <c r="CN3" s="21"/>
      <c r="CO3" s="21"/>
      <c r="CP3" s="21"/>
      <c r="CQ3" s="21"/>
      <c r="CR3" s="21"/>
    </row>
    <row r="4" spans="1:96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197">
        <v>185.62411626200438</v>
      </c>
      <c r="CJ4" s="197">
        <v>192.87927984874312</v>
      </c>
      <c r="CK4" s="197">
        <v>200.19817946643593</v>
      </c>
      <c r="CL4" s="21">
        <v>205.29720933444059</v>
      </c>
      <c r="CM4" s="21">
        <v>205.24973998155721</v>
      </c>
      <c r="CN4" s="21"/>
      <c r="CO4" s="21"/>
      <c r="CP4" s="21"/>
      <c r="CQ4" s="21"/>
      <c r="CR4" s="21"/>
    </row>
    <row r="5" spans="1:96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197">
        <v>160.15272794399203</v>
      </c>
      <c r="CJ5" s="197">
        <v>162.4329684846445</v>
      </c>
      <c r="CK5" s="197">
        <v>174.10613891623575</v>
      </c>
      <c r="CL5" s="21">
        <v>177.23105634430144</v>
      </c>
      <c r="CM5" s="21">
        <v>177.72532155169577</v>
      </c>
      <c r="CN5" s="21"/>
      <c r="CO5" s="21"/>
      <c r="CP5" s="21"/>
      <c r="CQ5" s="21"/>
      <c r="CR5" s="21"/>
    </row>
    <row r="6" spans="1:96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197">
        <v>210.31237715035758</v>
      </c>
      <c r="CJ6" s="197">
        <v>211.74837856038405</v>
      </c>
      <c r="CK6" s="197">
        <v>219.79775805320276</v>
      </c>
      <c r="CL6" s="21">
        <v>227.98367868159346</v>
      </c>
      <c r="CM6" s="21">
        <v>231.94191749760472</v>
      </c>
      <c r="CN6" s="21"/>
      <c r="CO6" s="21"/>
      <c r="CP6" s="21"/>
      <c r="CQ6" s="21"/>
      <c r="CR6" s="21"/>
    </row>
    <row r="7" spans="1:96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197">
        <v>189.17515280494649</v>
      </c>
      <c r="CJ7" s="197">
        <v>194.86374471187048</v>
      </c>
      <c r="CK7" s="197">
        <v>203.23348829510729</v>
      </c>
      <c r="CL7" s="21">
        <v>201.73177399163799</v>
      </c>
      <c r="CM7" s="21">
        <v>200.75161787534813</v>
      </c>
      <c r="CN7" s="21"/>
      <c r="CO7" s="21"/>
      <c r="CP7" s="21"/>
      <c r="CQ7" s="21"/>
      <c r="CR7" s="21"/>
    </row>
    <row r="8" spans="1:96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197">
        <v>200.24299270899962</v>
      </c>
      <c r="CJ8" s="197">
        <v>208.72850996839531</v>
      </c>
      <c r="CK8" s="197">
        <v>214.86857168035763</v>
      </c>
      <c r="CL8" s="21">
        <v>219.56299437388287</v>
      </c>
      <c r="CM8" s="21">
        <v>226.94522804057962</v>
      </c>
      <c r="CN8" s="21"/>
      <c r="CO8" s="21"/>
      <c r="CP8" s="21"/>
      <c r="CQ8" s="21"/>
      <c r="CR8" s="21"/>
    </row>
    <row r="9" spans="1:96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197">
        <v>144.83429207801686</v>
      </c>
      <c r="CJ9" s="197">
        <v>150.8008557965332</v>
      </c>
      <c r="CK9" s="197">
        <v>157.28099610494658</v>
      </c>
      <c r="CL9" s="21">
        <v>162.28456534079294</v>
      </c>
      <c r="CM9" s="21">
        <v>161.60369000563492</v>
      </c>
      <c r="CN9" s="21"/>
      <c r="CO9" s="21"/>
      <c r="CP9" s="21"/>
      <c r="CQ9" s="21"/>
      <c r="CR9" s="21"/>
    </row>
    <row r="10" spans="1:96" x14ac:dyDescent="0.2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197">
        <v>258.17290249447763</v>
      </c>
      <c r="CJ10" s="197">
        <v>263.68975129386916</v>
      </c>
      <c r="CK10" s="197">
        <v>270.38297012088577</v>
      </c>
      <c r="CL10" s="21">
        <v>274.87482690429903</v>
      </c>
      <c r="CM10" s="21">
        <v>286.05000765844778</v>
      </c>
      <c r="CN10" s="21"/>
      <c r="CO10" s="21"/>
      <c r="CP10" s="21"/>
      <c r="CQ10" s="21"/>
      <c r="CR10" s="21"/>
    </row>
    <row r="11" spans="1:96" x14ac:dyDescent="0.2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197">
        <v>184.01885702871451</v>
      </c>
      <c r="CJ11" s="197">
        <v>192.87532679613602</v>
      </c>
      <c r="CK11" s="197">
        <v>200.19454408943429</v>
      </c>
      <c r="CL11" s="21">
        <v>202.83507289717727</v>
      </c>
      <c r="CM11" s="21">
        <v>202.81392773770989</v>
      </c>
      <c r="CN11" s="21"/>
      <c r="CO11" s="21"/>
      <c r="CP11" s="21"/>
      <c r="CQ11" s="21"/>
      <c r="CR11" s="21"/>
    </row>
    <row r="12" spans="1:96" x14ac:dyDescent="0.2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197">
        <v>149.32080640055386</v>
      </c>
      <c r="CJ12" s="197">
        <v>154.72105945679101</v>
      </c>
      <c r="CK12" s="197">
        <v>158.00717538734321</v>
      </c>
      <c r="CL12" s="21">
        <v>161.72476464600928</v>
      </c>
      <c r="CM12" s="21">
        <v>161.93090073654972</v>
      </c>
      <c r="CN12" s="21"/>
      <c r="CO12" s="21"/>
      <c r="CP12" s="21"/>
      <c r="CQ12" s="21"/>
      <c r="CR12" s="21"/>
    </row>
    <row r="13" spans="1:96" x14ac:dyDescent="0.2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197">
        <v>215.63118710917206</v>
      </c>
      <c r="CJ13" s="197">
        <v>222.55572665761818</v>
      </c>
      <c r="CK13" s="197">
        <v>228.74574516792475</v>
      </c>
      <c r="CL13" s="21">
        <v>220.4977262304721</v>
      </c>
      <c r="CM13" s="21">
        <v>220.57851743067354</v>
      </c>
      <c r="CN13" s="21"/>
      <c r="CO13" s="21"/>
      <c r="CP13" s="21"/>
      <c r="CQ13" s="21"/>
      <c r="CR13" s="21"/>
    </row>
    <row r="14" spans="1:96" x14ac:dyDescent="0.2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197">
        <v>164.07763356930408</v>
      </c>
      <c r="CJ14" s="197">
        <v>169.5481398878261</v>
      </c>
      <c r="CK14" s="197">
        <v>175.54462165868136</v>
      </c>
      <c r="CL14" s="21">
        <v>175.75516245597288</v>
      </c>
      <c r="CM14" s="21">
        <v>179.25870786070018</v>
      </c>
      <c r="CN14" s="21"/>
      <c r="CO14" s="21"/>
      <c r="CP14" s="21"/>
      <c r="CQ14" s="21"/>
      <c r="CR14" s="21"/>
    </row>
    <row r="15" spans="1:96" x14ac:dyDescent="0.2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197">
        <v>165.81063448897893</v>
      </c>
      <c r="CJ15" s="197">
        <v>170.00890343385916</v>
      </c>
      <c r="CK15" s="197">
        <v>177.40722016664051</v>
      </c>
      <c r="CL15" s="21">
        <v>175.00189583774068</v>
      </c>
      <c r="CM15" s="21">
        <v>177.30171257111621</v>
      </c>
      <c r="CN15" s="21"/>
      <c r="CO15" s="21"/>
      <c r="CP15" s="21"/>
      <c r="CQ15" s="21"/>
      <c r="CR15" s="21"/>
    </row>
    <row r="16" spans="1:96" x14ac:dyDescent="0.2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197">
        <v>166.92370113547804</v>
      </c>
      <c r="CJ16" s="197">
        <v>169.72957542456513</v>
      </c>
      <c r="CK16" s="197">
        <v>178.70546595027287</v>
      </c>
      <c r="CL16" s="21">
        <v>182.27277225817008</v>
      </c>
      <c r="CM16" s="21">
        <v>180.87295965425835</v>
      </c>
      <c r="CN16" s="21"/>
      <c r="CO16" s="21"/>
      <c r="CP16" s="21"/>
      <c r="CQ16" s="21"/>
      <c r="CR16" s="21"/>
    </row>
    <row r="17" spans="1:96" x14ac:dyDescent="0.2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197">
        <v>173.96810813059332</v>
      </c>
      <c r="CJ17" s="197">
        <v>181.73599458964637</v>
      </c>
      <c r="CK17" s="197">
        <v>190.9098657759306</v>
      </c>
      <c r="CL17" s="21">
        <v>193.14388083660725</v>
      </c>
      <c r="CM17" s="21">
        <v>189.71495439072243</v>
      </c>
      <c r="CN17" s="21"/>
      <c r="CO17" s="21"/>
      <c r="CP17" s="21"/>
      <c r="CQ17" s="21"/>
      <c r="CR17" s="21"/>
    </row>
    <row r="18" spans="1:96" x14ac:dyDescent="0.2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197">
        <v>178.27169313942156</v>
      </c>
      <c r="CJ18" s="197">
        <v>186.37414776768918</v>
      </c>
      <c r="CK18" s="197">
        <v>194.73527073799943</v>
      </c>
      <c r="CL18" s="21">
        <v>196.50472809904929</v>
      </c>
      <c r="CM18" s="21">
        <v>198.68678620545992</v>
      </c>
      <c r="CN18" s="21"/>
      <c r="CO18" s="21"/>
      <c r="CP18" s="21"/>
      <c r="CQ18" s="21"/>
      <c r="CR18" s="21"/>
    </row>
    <row r="19" spans="1:96" x14ac:dyDescent="0.2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197">
        <v>149.60471994841924</v>
      </c>
      <c r="CJ19" s="197">
        <v>152.10960516638752</v>
      </c>
      <c r="CK19" s="197">
        <v>157.37307021578718</v>
      </c>
      <c r="CL19" s="21">
        <v>156.92636486350187</v>
      </c>
      <c r="CM19" s="21">
        <v>157.78298101367201</v>
      </c>
      <c r="CN19" s="21"/>
      <c r="CO19" s="21"/>
      <c r="CP19" s="21"/>
      <c r="CQ19" s="21"/>
      <c r="CR19" s="21"/>
    </row>
    <row r="20" spans="1:96" x14ac:dyDescent="0.2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197">
        <v>163.24454156926748</v>
      </c>
      <c r="CJ20" s="197">
        <v>168.30760143044512</v>
      </c>
      <c r="CK20" s="197">
        <v>173.23468862266881</v>
      </c>
      <c r="CL20" s="21">
        <v>178.09703903347727</v>
      </c>
      <c r="CM20" s="21">
        <v>178.4881295248413</v>
      </c>
      <c r="CN20" s="21"/>
      <c r="CO20" s="21"/>
      <c r="CP20" s="21"/>
      <c r="CQ20" s="21"/>
      <c r="CR20" s="21"/>
    </row>
    <row r="21" spans="1:96" x14ac:dyDescent="0.2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197">
        <v>167.76871630355612</v>
      </c>
      <c r="CJ21" s="197">
        <v>173.82215661447012</v>
      </c>
      <c r="CK21" s="197">
        <v>184.98383018479728</v>
      </c>
      <c r="CL21" s="21">
        <v>191.58872858746508</v>
      </c>
      <c r="CM21" s="21">
        <v>192.67138750562626</v>
      </c>
      <c r="CN21" s="21"/>
      <c r="CO21" s="21"/>
      <c r="CP21" s="21"/>
      <c r="CQ21" s="21"/>
      <c r="CR21" s="21"/>
    </row>
    <row r="22" spans="1:96" x14ac:dyDescent="0.2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197">
        <v>153.23474617178806</v>
      </c>
      <c r="CJ22" s="197">
        <v>160.56643817149333</v>
      </c>
      <c r="CK22" s="197">
        <v>162.79302863757204</v>
      </c>
      <c r="CL22" s="21">
        <v>166.53198312921072</v>
      </c>
      <c r="CM22" s="21">
        <v>168.50804261503086</v>
      </c>
      <c r="CN22" s="21"/>
      <c r="CO22" s="21"/>
      <c r="CP22" s="21"/>
      <c r="CQ22" s="21"/>
      <c r="CR22" s="21"/>
    </row>
    <row r="23" spans="1:96" x14ac:dyDescent="0.2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197">
        <v>223.15486896836859</v>
      </c>
      <c r="CJ23" s="197">
        <v>229.50199814456624</v>
      </c>
      <c r="CK23" s="197">
        <v>238.792114799893</v>
      </c>
      <c r="CL23" s="21">
        <v>247.25209967466415</v>
      </c>
      <c r="CM23" s="21">
        <v>252.98845600373662</v>
      </c>
      <c r="CN23" s="21"/>
      <c r="CO23" s="21"/>
      <c r="CP23" s="21"/>
      <c r="CQ23" s="21"/>
      <c r="CR23" s="21"/>
    </row>
    <row r="24" spans="1:96" x14ac:dyDescent="0.2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197">
        <v>190.10760072079694</v>
      </c>
      <c r="CJ24" s="197">
        <v>192.82561240931295</v>
      </c>
      <c r="CK24" s="197">
        <v>195.04532725932455</v>
      </c>
      <c r="CL24" s="21">
        <v>200.90039248985306</v>
      </c>
      <c r="CM24" s="21">
        <v>199.74403437382827</v>
      </c>
      <c r="CN24" s="21"/>
      <c r="CO24" s="21"/>
      <c r="CP24" s="21"/>
      <c r="CQ24" s="21"/>
      <c r="CR24" s="21"/>
    </row>
    <row r="25" spans="1:96" x14ac:dyDescent="0.2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197">
        <v>184.3293053972811</v>
      </c>
      <c r="CJ25" s="197">
        <v>191.64367355644458</v>
      </c>
      <c r="CK25" s="197">
        <v>202.63305912405713</v>
      </c>
      <c r="CL25" s="21">
        <v>213.31537415027708</v>
      </c>
      <c r="CM25" s="21">
        <v>210.22656117000386</v>
      </c>
      <c r="CN25" s="21"/>
      <c r="CO25" s="21"/>
      <c r="CP25" s="21"/>
      <c r="CQ25" s="21"/>
      <c r="CR25" s="21"/>
    </row>
    <row r="26" spans="1:96" x14ac:dyDescent="0.2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197">
        <v>263.22815970080848</v>
      </c>
      <c r="CJ26" s="197">
        <v>272.56401103106703</v>
      </c>
      <c r="CK26" s="197">
        <v>265.08621434977476</v>
      </c>
      <c r="CL26" s="21">
        <v>272.88802744565658</v>
      </c>
      <c r="CM26" s="21">
        <v>284.08686547944046</v>
      </c>
      <c r="CN26" s="21"/>
      <c r="CO26" s="21"/>
      <c r="CP26" s="21"/>
      <c r="CQ26" s="21"/>
      <c r="CR26" s="21"/>
    </row>
    <row r="27" spans="1:96" x14ac:dyDescent="0.2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197">
        <v>137.9717146652894</v>
      </c>
      <c r="CJ27" s="197">
        <v>142.88081832677986</v>
      </c>
      <c r="CK27" s="197">
        <v>147.68887036800044</v>
      </c>
      <c r="CL27" s="21">
        <v>151.99507565995651</v>
      </c>
      <c r="CM27" s="21">
        <v>158.03626660619457</v>
      </c>
      <c r="CN27" s="21"/>
      <c r="CO27" s="21"/>
      <c r="CP27" s="21"/>
      <c r="CQ27" s="21"/>
      <c r="CR27" s="21"/>
    </row>
    <row r="28" spans="1:96" x14ac:dyDescent="0.2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197">
        <v>219.45562601140119</v>
      </c>
      <c r="CJ28" s="197">
        <v>225.36792217341298</v>
      </c>
      <c r="CK28" s="197">
        <v>231.75221784970202</v>
      </c>
      <c r="CL28" s="21">
        <v>236.91228122553025</v>
      </c>
      <c r="CM28" s="21">
        <v>244.54805333795764</v>
      </c>
      <c r="CN28" s="21"/>
      <c r="CO28" s="21"/>
      <c r="CP28" s="21"/>
      <c r="CQ28" s="21"/>
      <c r="CR28" s="21"/>
    </row>
    <row r="29" spans="1:96" x14ac:dyDescent="0.2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197">
        <v>177.68486140311356</v>
      </c>
      <c r="CJ29" s="197">
        <v>181.79692597456702</v>
      </c>
      <c r="CK29" s="197">
        <v>185.9981770450905</v>
      </c>
      <c r="CL29" s="21">
        <v>188.3279709159913</v>
      </c>
      <c r="CM29" s="21">
        <v>186.68889379121416</v>
      </c>
      <c r="CN29" s="21"/>
      <c r="CO29" s="21"/>
      <c r="CP29" s="21"/>
      <c r="CQ29" s="21"/>
      <c r="CR29" s="21"/>
    </row>
    <row r="30" spans="1:96" x14ac:dyDescent="0.2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197">
        <v>192.08422392584589</v>
      </c>
      <c r="CJ30" s="197">
        <v>196.68934495651672</v>
      </c>
      <c r="CK30" s="197">
        <v>201.82388396589158</v>
      </c>
      <c r="CL30" s="21">
        <v>205.01509627024825</v>
      </c>
      <c r="CM30" s="21">
        <v>205.51279029237847</v>
      </c>
      <c r="CN30" s="21"/>
      <c r="CO30" s="21"/>
      <c r="CP30" s="21"/>
      <c r="CQ30" s="21"/>
      <c r="CR30" s="21"/>
    </row>
    <row r="31" spans="1:96" x14ac:dyDescent="0.2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197">
        <v>166.64642772954568</v>
      </c>
      <c r="CJ31" s="197">
        <v>166.80597023581021</v>
      </c>
      <c r="CK31" s="197">
        <v>176.71550176682683</v>
      </c>
      <c r="CL31" s="21">
        <v>178.16135830294044</v>
      </c>
      <c r="CM31" s="21">
        <v>179.08800546164994</v>
      </c>
      <c r="CN31" s="21"/>
      <c r="CO31" s="21"/>
      <c r="CP31" s="21"/>
      <c r="CQ31" s="21"/>
      <c r="CR31" s="21"/>
    </row>
    <row r="32" spans="1:96" x14ac:dyDescent="0.2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197">
        <v>215.38227281015932</v>
      </c>
      <c r="CJ32" s="197">
        <v>214.19672271767035</v>
      </c>
      <c r="CK32" s="197">
        <v>220.07002940375915</v>
      </c>
      <c r="CL32" s="21">
        <v>225.96636900789923</v>
      </c>
      <c r="CM32" s="21">
        <v>230.31821789135472</v>
      </c>
      <c r="CN32" s="21"/>
      <c r="CO32" s="21"/>
      <c r="CP32" s="21"/>
      <c r="CQ32" s="21"/>
      <c r="CR32" s="21"/>
    </row>
    <row r="33" spans="1:96" x14ac:dyDescent="0.2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197">
        <v>196.4464982243056</v>
      </c>
      <c r="CJ33" s="197">
        <v>199.53561019908631</v>
      </c>
      <c r="CK33" s="197">
        <v>205.80522603346262</v>
      </c>
      <c r="CL33" s="21">
        <v>202.52077879080014</v>
      </c>
      <c r="CM33" s="21">
        <v>202.08474053776678</v>
      </c>
      <c r="CN33" s="21"/>
      <c r="CO33" s="21"/>
      <c r="CP33" s="21"/>
      <c r="CQ33" s="21"/>
      <c r="CR33" s="21"/>
    </row>
    <row r="34" spans="1:96" x14ac:dyDescent="0.2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197">
        <v>208.09463343254976</v>
      </c>
      <c r="CJ34" s="197">
        <v>213.859048488589</v>
      </c>
      <c r="CK34" s="197">
        <v>217.73048954514223</v>
      </c>
      <c r="CL34" s="21">
        <v>220.40625514353499</v>
      </c>
      <c r="CM34" s="21">
        <v>228.40357793267444</v>
      </c>
      <c r="CN34" s="21"/>
      <c r="CO34" s="21"/>
      <c r="CP34" s="21"/>
      <c r="CQ34" s="21"/>
      <c r="CR34" s="21"/>
    </row>
    <row r="35" spans="1:96" x14ac:dyDescent="0.2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197">
        <v>150.90527548898919</v>
      </c>
      <c r="CJ35" s="197">
        <v>154.86044699452009</v>
      </c>
      <c r="CK35" s="197">
        <v>159.74814419816664</v>
      </c>
      <c r="CL35" s="21">
        <v>163.20969061280323</v>
      </c>
      <c r="CM35" s="21">
        <v>162.88744626656981</v>
      </c>
      <c r="CN35" s="21"/>
      <c r="CO35" s="21"/>
      <c r="CP35" s="21"/>
      <c r="CQ35" s="21"/>
      <c r="CR35" s="21"/>
    </row>
    <row r="36" spans="1:96" x14ac:dyDescent="0.2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197">
        <v>265.92820847698164</v>
      </c>
      <c r="CJ36" s="197">
        <v>268.2091925533071</v>
      </c>
      <c r="CK36" s="197">
        <v>272.26167484627177</v>
      </c>
      <c r="CL36" s="21">
        <v>274.38279824844716</v>
      </c>
      <c r="CM36" s="21">
        <v>285.8626394473755</v>
      </c>
      <c r="CN36" s="21"/>
      <c r="CO36" s="21"/>
      <c r="CP36" s="21"/>
      <c r="CQ36" s="21"/>
      <c r="CR36" s="21"/>
    </row>
    <row r="37" spans="1:96" x14ac:dyDescent="0.2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197">
        <v>191.58011314191126</v>
      </c>
      <c r="CJ37" s="197">
        <v>197.88175120462529</v>
      </c>
      <c r="CK37" s="197">
        <v>203.15556877397069</v>
      </c>
      <c r="CL37" s="21">
        <v>203.88896355224415</v>
      </c>
      <c r="CM37" s="21">
        <v>204.34979470655338</v>
      </c>
      <c r="CN37" s="21"/>
      <c r="CO37" s="21"/>
      <c r="CP37" s="21"/>
      <c r="CQ37" s="21"/>
      <c r="CR37" s="21"/>
    </row>
    <row r="38" spans="1:96" x14ac:dyDescent="0.2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197">
        <v>155.32786710379295</v>
      </c>
      <c r="CJ38" s="197">
        <v>158.63540959903972</v>
      </c>
      <c r="CK38" s="197">
        <v>160.15379166198511</v>
      </c>
      <c r="CL38" s="21">
        <v>162.39603634655415</v>
      </c>
      <c r="CM38" s="21">
        <v>163.07309660553483</v>
      </c>
      <c r="CN38" s="21"/>
      <c r="CO38" s="21"/>
      <c r="CP38" s="21"/>
      <c r="CQ38" s="21"/>
      <c r="CR38" s="21"/>
    </row>
    <row r="39" spans="1:96" x14ac:dyDescent="0.2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197">
        <v>223.60349280464047</v>
      </c>
      <c r="CJ39" s="197">
        <v>227.58202631990926</v>
      </c>
      <c r="CK39" s="197">
        <v>231.3892555203696</v>
      </c>
      <c r="CL39" s="21">
        <v>220.79590144000801</v>
      </c>
      <c r="CM39" s="21">
        <v>221.4176717794987</v>
      </c>
      <c r="CN39" s="21"/>
      <c r="CO39" s="21"/>
      <c r="CP39" s="21"/>
      <c r="CQ39" s="21"/>
      <c r="CR39" s="21"/>
    </row>
    <row r="40" spans="1:96" x14ac:dyDescent="0.2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197">
        <v>171.45274478204252</v>
      </c>
      <c r="CJ40" s="197">
        <v>174.38703105854788</v>
      </c>
      <c r="CK40" s="197">
        <v>178.39835509803243</v>
      </c>
      <c r="CL40" s="21">
        <v>177.21270653398597</v>
      </c>
      <c r="CM40" s="21">
        <v>181.43262749382203</v>
      </c>
      <c r="CN40" s="21"/>
      <c r="CO40" s="21"/>
      <c r="CP40" s="21"/>
      <c r="CQ40" s="21"/>
      <c r="CR40" s="21"/>
    </row>
    <row r="41" spans="1:96" x14ac:dyDescent="0.2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197">
        <v>172.32543502929539</v>
      </c>
      <c r="CJ41" s="197">
        <v>174.14923932108223</v>
      </c>
      <c r="CK41" s="197">
        <v>179.5222496799397</v>
      </c>
      <c r="CL41" s="21">
        <v>175.42962054106093</v>
      </c>
      <c r="CM41" s="21">
        <v>178.30826548302986</v>
      </c>
      <c r="CN41" s="21"/>
      <c r="CO41" s="21"/>
      <c r="CP41" s="21"/>
      <c r="CQ41" s="21"/>
      <c r="CR41" s="21"/>
    </row>
    <row r="42" spans="1:96" x14ac:dyDescent="0.2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197">
        <v>171.63275917070402</v>
      </c>
      <c r="CJ42" s="197">
        <v>172.46067501154616</v>
      </c>
      <c r="CK42" s="197">
        <v>179.80218579344037</v>
      </c>
      <c r="CL42" s="21">
        <v>181.76983524251673</v>
      </c>
      <c r="CM42" s="21">
        <v>180.83926423641373</v>
      </c>
      <c r="CN42" s="21"/>
      <c r="CO42" s="21"/>
      <c r="CP42" s="21"/>
      <c r="CQ42" s="21"/>
      <c r="CR42" s="21"/>
    </row>
    <row r="43" spans="1:96" x14ac:dyDescent="0.2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197">
        <v>180.26904031733764</v>
      </c>
      <c r="CJ43" s="197">
        <v>185.68257525336591</v>
      </c>
      <c r="CK43" s="197">
        <v>192.91550809966017</v>
      </c>
      <c r="CL43" s="21">
        <v>193.39042105697496</v>
      </c>
      <c r="CM43" s="21">
        <v>190.34174365508326</v>
      </c>
      <c r="CN43" s="21"/>
      <c r="CO43" s="21"/>
      <c r="CP43" s="21"/>
      <c r="CQ43" s="21"/>
      <c r="CR43" s="21"/>
    </row>
    <row r="44" spans="1:96" x14ac:dyDescent="0.2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197">
        <v>182.94813515615294</v>
      </c>
      <c r="CJ44" s="197">
        <v>188.81552787945515</v>
      </c>
      <c r="CK44" s="197">
        <v>195.17090287336424</v>
      </c>
      <c r="CL44" s="21">
        <v>195.49295027179164</v>
      </c>
      <c r="CM44" s="21">
        <v>198.133883659487</v>
      </c>
      <c r="CN44" s="21"/>
      <c r="CO44" s="21"/>
      <c r="CP44" s="21"/>
      <c r="CQ44" s="21"/>
      <c r="CR44" s="21"/>
    </row>
    <row r="45" spans="1:96" x14ac:dyDescent="0.2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197">
        <v>155.5239634892169</v>
      </c>
      <c r="CJ45" s="197">
        <v>155.94228789093464</v>
      </c>
      <c r="CK45" s="197">
        <v>159.6308842509462</v>
      </c>
      <c r="CL45" s="21">
        <v>157.68034523531341</v>
      </c>
      <c r="CM45" s="21">
        <v>158.96563340191486</v>
      </c>
      <c r="CN45" s="21"/>
      <c r="CO45" s="21"/>
      <c r="CP45" s="21"/>
      <c r="CQ45" s="21"/>
      <c r="CR45" s="21"/>
    </row>
    <row r="46" spans="1:96" x14ac:dyDescent="0.2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197">
        <v>169.4093510998199</v>
      </c>
      <c r="CJ46" s="197">
        <v>172.11987620182444</v>
      </c>
      <c r="CK46" s="197">
        <v>175.01774537090736</v>
      </c>
      <c r="CL46" s="21">
        <v>178.2031314276245</v>
      </c>
      <c r="CM46" s="21">
        <v>179.18825693259492</v>
      </c>
      <c r="CN46" s="21"/>
      <c r="CO46" s="21"/>
      <c r="CP46" s="21"/>
      <c r="CQ46" s="21"/>
      <c r="CR46" s="21"/>
    </row>
    <row r="47" spans="1:96" x14ac:dyDescent="0.2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197">
        <v>173.92063599104739</v>
      </c>
      <c r="CJ47" s="197">
        <v>177.71397868352682</v>
      </c>
      <c r="CK47" s="197">
        <v>187.09377401310195</v>
      </c>
      <c r="CL47" s="21">
        <v>191.92657240013719</v>
      </c>
      <c r="CM47" s="21">
        <v>193.70934245597667</v>
      </c>
      <c r="CN47" s="21"/>
      <c r="CO47" s="21"/>
      <c r="CP47" s="21"/>
      <c r="CQ47" s="21"/>
      <c r="CR47" s="21"/>
    </row>
    <row r="48" spans="1:96" x14ac:dyDescent="0.2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197">
        <v>159.16319251649134</v>
      </c>
      <c r="CJ48" s="197">
        <v>164.43743608738257</v>
      </c>
      <c r="CK48" s="197">
        <v>164.90666512299703</v>
      </c>
      <c r="CL48" s="21">
        <v>167.0407469513905</v>
      </c>
      <c r="CM48" s="21">
        <v>169.47515130909966</v>
      </c>
      <c r="CN48" s="21"/>
      <c r="CO48" s="21"/>
      <c r="CP48" s="21"/>
      <c r="CQ48" s="21"/>
      <c r="CR48" s="21"/>
    </row>
    <row r="49" spans="1:96" x14ac:dyDescent="0.2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197">
        <v>231.58109471873175</v>
      </c>
      <c r="CJ49" s="197">
        <v>234.71362614805838</v>
      </c>
      <c r="CK49" s="197">
        <v>241.51464891331705</v>
      </c>
      <c r="CL49" s="21">
        <v>247.74373580882471</v>
      </c>
      <c r="CM49" s="21">
        <v>254.2600821073743</v>
      </c>
      <c r="CN49" s="21"/>
      <c r="CO49" s="21"/>
      <c r="CP49" s="21"/>
      <c r="CQ49" s="21"/>
      <c r="CR49" s="21"/>
    </row>
    <row r="50" spans="1:96" x14ac:dyDescent="0.2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197">
        <v>196.97861821659242</v>
      </c>
      <c r="CJ50" s="197">
        <v>197.18160770492679</v>
      </c>
      <c r="CK50" s="197">
        <v>197.16634047665343</v>
      </c>
      <c r="CL50" s="21">
        <v>200.99706035538759</v>
      </c>
      <c r="CM50" s="21">
        <v>200.6101321061108</v>
      </c>
      <c r="CN50" s="21"/>
      <c r="CO50" s="21"/>
      <c r="CP50" s="21"/>
      <c r="CQ50" s="21"/>
      <c r="CR50" s="21"/>
    </row>
    <row r="51" spans="1:96" x14ac:dyDescent="0.2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197">
        <v>191.53195738157495</v>
      </c>
      <c r="CJ51" s="197">
        <v>196.38564720364184</v>
      </c>
      <c r="CK51" s="197">
        <v>205.40076755725693</v>
      </c>
      <c r="CL51" s="21">
        <v>214.12673174254172</v>
      </c>
      <c r="CM51" s="21">
        <v>211.53075415503469</v>
      </c>
      <c r="CN51" s="21"/>
      <c r="CO51" s="21"/>
      <c r="CP51" s="21"/>
      <c r="CQ51" s="21"/>
      <c r="CR51" s="21"/>
    </row>
    <row r="52" spans="1:96" x14ac:dyDescent="0.2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197">
        <v>273.33648472444401</v>
      </c>
      <c r="CJ52" s="197">
        <v>278.9694920042939</v>
      </c>
      <c r="CK52" s="197">
        <v>268.14243669471296</v>
      </c>
      <c r="CL52" s="21">
        <v>273.44981172443596</v>
      </c>
      <c r="CM52" s="21">
        <v>285.44050770731945</v>
      </c>
      <c r="CN52" s="21"/>
      <c r="CO52" s="21"/>
      <c r="CP52" s="21"/>
      <c r="CQ52" s="21"/>
      <c r="CR52" s="21"/>
    </row>
    <row r="53" spans="1:96" x14ac:dyDescent="0.2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197">
        <v>143.63618529545144</v>
      </c>
      <c r="CJ53" s="197">
        <v>146.62182411863489</v>
      </c>
      <c r="CK53" s="197">
        <v>149.92572163532267</v>
      </c>
      <c r="CL53" s="21">
        <v>152.76774038436716</v>
      </c>
      <c r="CM53" s="21">
        <v>159.26818978182351</v>
      </c>
      <c r="CN53" s="21"/>
      <c r="CO53" s="21"/>
      <c r="CP53" s="21"/>
      <c r="CQ53" s="21"/>
      <c r="CR53" s="21"/>
    </row>
    <row r="54" spans="1:96" x14ac:dyDescent="0.2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197">
        <v>218.31281492103045</v>
      </c>
      <c r="CJ54" s="197">
        <v>221.55035759127202</v>
      </c>
      <c r="CK54" s="197">
        <v>224.82008853198906</v>
      </c>
      <c r="CL54" s="21">
        <v>229.05253876875648</v>
      </c>
      <c r="CM54" s="21">
        <v>237.86850080439618</v>
      </c>
      <c r="CN54" s="21"/>
      <c r="CO54" s="21"/>
      <c r="CP54" s="21"/>
      <c r="CQ54" s="21"/>
      <c r="CR54" s="21"/>
    </row>
    <row r="55" spans="1:96" x14ac:dyDescent="0.2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197">
        <v>177.40090782054727</v>
      </c>
      <c r="CJ55" s="197">
        <v>179.54747163759919</v>
      </c>
      <c r="CK55" s="197">
        <v>181.38183213603142</v>
      </c>
      <c r="CL55" s="21">
        <v>183.14062531678451</v>
      </c>
      <c r="CM55" s="21">
        <v>183.14295589622193</v>
      </c>
      <c r="CN55" s="21"/>
      <c r="CO55" s="21"/>
      <c r="CP55" s="21"/>
      <c r="CQ55" s="21"/>
      <c r="CR55" s="21"/>
    </row>
    <row r="56" spans="1:96" x14ac:dyDescent="0.2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197">
        <v>192.30431476987241</v>
      </c>
      <c r="CJ56" s="197">
        <v>194.5001505272088</v>
      </c>
      <c r="CK56" s="197">
        <v>197.17291303482079</v>
      </c>
      <c r="CL56" s="21">
        <v>199.70395544158106</v>
      </c>
      <c r="CM56" s="21">
        <v>201.39906427588178</v>
      </c>
      <c r="CN56" s="21"/>
      <c r="CO56" s="21"/>
      <c r="CP56" s="21"/>
      <c r="CQ56" s="21"/>
      <c r="CR56" s="21"/>
    </row>
    <row r="57" spans="1:96" x14ac:dyDescent="0.2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197">
        <v>167.24158644566688</v>
      </c>
      <c r="CJ57" s="197">
        <v>165.72962426706343</v>
      </c>
      <c r="CK57" s="197">
        <v>173.18665113188584</v>
      </c>
      <c r="CL57" s="21">
        <v>174.13455469669398</v>
      </c>
      <c r="CM57" s="21">
        <v>176.15155031832984</v>
      </c>
      <c r="CN57" s="21"/>
      <c r="CO57" s="21"/>
      <c r="CP57" s="21"/>
      <c r="CQ57" s="21"/>
      <c r="CR57" s="21"/>
    </row>
    <row r="58" spans="1:96" x14ac:dyDescent="0.2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197">
        <v>215.43513402704667</v>
      </c>
      <c r="CJ58" s="197">
        <v>211.0877939502945</v>
      </c>
      <c r="CK58" s="197">
        <v>213.95162272872855</v>
      </c>
      <c r="CL58" s="21">
        <v>218.8257604044137</v>
      </c>
      <c r="CM58" s="21">
        <v>224.47170018461313</v>
      </c>
      <c r="CN58" s="21"/>
      <c r="CO58" s="21"/>
      <c r="CP58" s="21"/>
      <c r="CQ58" s="21"/>
      <c r="CR58" s="21"/>
    </row>
    <row r="59" spans="1:96" x14ac:dyDescent="0.2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197">
        <v>196.74311417383009</v>
      </c>
      <c r="CJ59" s="197">
        <v>197.38520057529422</v>
      </c>
      <c r="CK59" s="197">
        <v>201.03899509074364</v>
      </c>
      <c r="CL59" s="21">
        <v>197.37411976313115</v>
      </c>
      <c r="CM59" s="21">
        <v>198.15643323730291</v>
      </c>
      <c r="CN59" s="21"/>
      <c r="CO59" s="21"/>
      <c r="CP59" s="21"/>
      <c r="CQ59" s="21"/>
      <c r="CR59" s="21"/>
    </row>
    <row r="60" spans="1:96" x14ac:dyDescent="0.2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197">
        <v>208.99325964515262</v>
      </c>
      <c r="CJ60" s="197">
        <v>211.86276941554709</v>
      </c>
      <c r="CK60" s="197">
        <v>212.83557443886929</v>
      </c>
      <c r="CL60" s="21">
        <v>214.8800778680712</v>
      </c>
      <c r="CM60" s="21">
        <v>224.38214742638158</v>
      </c>
      <c r="CN60" s="21"/>
      <c r="CO60" s="21"/>
      <c r="CP60" s="21"/>
      <c r="CQ60" s="21"/>
      <c r="CR60" s="21"/>
    </row>
    <row r="61" spans="1:96" x14ac:dyDescent="0.2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197">
        <v>152.06793945571752</v>
      </c>
      <c r="CJ61" s="197">
        <v>153.99328997358646</v>
      </c>
      <c r="CK61" s="197">
        <v>157.04915750855656</v>
      </c>
      <c r="CL61" s="21">
        <v>159.95244715437406</v>
      </c>
      <c r="CM61" s="21">
        <v>160.66665519114699</v>
      </c>
      <c r="CN61" s="21"/>
      <c r="CO61" s="21"/>
      <c r="CP61" s="21"/>
      <c r="CQ61" s="21"/>
      <c r="CR61" s="21"/>
    </row>
    <row r="62" spans="1:96" x14ac:dyDescent="0.2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197">
        <v>269.14815803861558</v>
      </c>
      <c r="CJ62" s="197">
        <v>267.70610259045077</v>
      </c>
      <c r="CK62" s="197">
        <v>267.6163061532111</v>
      </c>
      <c r="CL62" s="21">
        <v>268.14674914307147</v>
      </c>
      <c r="CM62" s="21">
        <v>281.55408647002298</v>
      </c>
      <c r="CN62" s="21"/>
      <c r="CO62" s="21"/>
      <c r="CP62" s="21"/>
      <c r="CQ62" s="21"/>
      <c r="CR62" s="21"/>
    </row>
    <row r="63" spans="1:96" x14ac:dyDescent="0.2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197">
        <v>192.69331979240556</v>
      </c>
      <c r="CJ63" s="197">
        <v>196.56547929872863</v>
      </c>
      <c r="CK63" s="197">
        <v>199.56249810274443</v>
      </c>
      <c r="CL63" s="21">
        <v>199.80988781642094</v>
      </c>
      <c r="CM63" s="21">
        <v>201.35342980436485</v>
      </c>
      <c r="CN63" s="21"/>
      <c r="CO63" s="21"/>
      <c r="CP63" s="21"/>
      <c r="CQ63" s="21"/>
      <c r="CR63" s="21"/>
    </row>
    <row r="64" spans="1:96" x14ac:dyDescent="0.2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197">
        <v>155.96806258806535</v>
      </c>
      <c r="CJ64" s="197">
        <v>157.5155023022169</v>
      </c>
      <c r="CK64" s="197">
        <v>157.15703482016562</v>
      </c>
      <c r="CL64" s="21">
        <v>159.05554788879465</v>
      </c>
      <c r="CM64" s="21">
        <v>160.80859475999048</v>
      </c>
      <c r="CN64" s="21"/>
      <c r="CO64" s="21"/>
      <c r="CP64" s="21"/>
      <c r="CQ64" s="21"/>
      <c r="CR64" s="21"/>
    </row>
    <row r="65" spans="1:96" x14ac:dyDescent="0.2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197">
        <v>223.04592515052661</v>
      </c>
      <c r="CJ65" s="197">
        <v>224.21764023596546</v>
      </c>
      <c r="CK65" s="197">
        <v>225.1970848195956</v>
      </c>
      <c r="CL65" s="21">
        <v>213.93723064868837</v>
      </c>
      <c r="CM65" s="21">
        <v>216.06044569105461</v>
      </c>
      <c r="CN65" s="21"/>
      <c r="CO65" s="21"/>
      <c r="CP65" s="21"/>
      <c r="CQ65" s="21"/>
      <c r="CR65" s="21"/>
    </row>
    <row r="66" spans="1:96" x14ac:dyDescent="0.2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197">
        <v>174.35048324675284</v>
      </c>
      <c r="CJ66" s="197">
        <v>175.30297061577599</v>
      </c>
      <c r="CK66" s="197">
        <v>177.30035257947731</v>
      </c>
      <c r="CL66" s="21">
        <v>176.03784838621232</v>
      </c>
      <c r="CM66" s="21">
        <v>181.42700169124763</v>
      </c>
      <c r="CN66" s="21"/>
      <c r="CO66" s="21"/>
      <c r="CP66" s="21"/>
      <c r="CQ66" s="21"/>
      <c r="CR66" s="21"/>
    </row>
    <row r="67" spans="1:96" x14ac:dyDescent="0.2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197">
        <v>173.96672097398783</v>
      </c>
      <c r="CJ67" s="197">
        <v>173.65000681015243</v>
      </c>
      <c r="CK67" s="197">
        <v>176.60295243128223</v>
      </c>
      <c r="CL67" s="21">
        <v>171.76141721537286</v>
      </c>
      <c r="CM67" s="21">
        <v>175.92917071767889</v>
      </c>
      <c r="CN67" s="21"/>
      <c r="CO67" s="21"/>
      <c r="CP67" s="21"/>
      <c r="CQ67" s="21"/>
      <c r="CR67" s="21"/>
    </row>
    <row r="68" spans="1:96" x14ac:dyDescent="0.2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197">
        <v>172.71863061329054</v>
      </c>
      <c r="CJ68" s="197">
        <v>171.13656410693824</v>
      </c>
      <c r="CK68" s="197">
        <v>176.2802529027496</v>
      </c>
      <c r="CL68" s="21">
        <v>177.28534668742253</v>
      </c>
      <c r="CM68" s="21">
        <v>177.62720003103473</v>
      </c>
      <c r="CN68" s="21"/>
      <c r="CO68" s="21"/>
      <c r="CP68" s="21"/>
      <c r="CQ68" s="21"/>
      <c r="CR68" s="21"/>
    </row>
    <row r="69" spans="1:96" x14ac:dyDescent="0.2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197">
        <v>180.82214927771255</v>
      </c>
      <c r="CJ69" s="197">
        <v>184.04288994836506</v>
      </c>
      <c r="CK69" s="197">
        <v>188.92653386767242</v>
      </c>
      <c r="CL69" s="21">
        <v>188.80805574345183</v>
      </c>
      <c r="CM69" s="21">
        <v>187.15028047956977</v>
      </c>
      <c r="CN69" s="21"/>
      <c r="CO69" s="21"/>
      <c r="CP69" s="21"/>
      <c r="CQ69" s="21"/>
      <c r="CR69" s="21"/>
    </row>
    <row r="70" spans="1:96" x14ac:dyDescent="0.2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197">
        <v>183.93513454576026</v>
      </c>
      <c r="CJ70" s="197">
        <v>187.48877861784248</v>
      </c>
      <c r="CK70" s="197">
        <v>191.29580786332866</v>
      </c>
      <c r="CL70" s="21">
        <v>191.10818258224856</v>
      </c>
      <c r="CM70" s="21">
        <v>194.85912959674459</v>
      </c>
      <c r="CN70" s="21"/>
      <c r="CO70" s="21"/>
      <c r="CP70" s="21"/>
      <c r="CQ70" s="21"/>
      <c r="CR70" s="21"/>
    </row>
    <row r="71" spans="1:96" x14ac:dyDescent="0.2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197">
        <v>156.17915936259618</v>
      </c>
      <c r="CJ71" s="197">
        <v>154.66588013521431</v>
      </c>
      <c r="CK71" s="197">
        <v>156.4395099816328</v>
      </c>
      <c r="CL71" s="21">
        <v>154.14330693529618</v>
      </c>
      <c r="CM71" s="21">
        <v>156.51054699363704</v>
      </c>
      <c r="CN71" s="21"/>
      <c r="CO71" s="21"/>
      <c r="CP71" s="21"/>
      <c r="CQ71" s="21"/>
      <c r="CR71" s="21"/>
    </row>
    <row r="72" spans="1:96" x14ac:dyDescent="0.2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197">
        <v>170.03738704455355</v>
      </c>
      <c r="CJ72" s="197">
        <v>170.72272406166627</v>
      </c>
      <c r="CK72" s="197">
        <v>171.48511407339822</v>
      </c>
      <c r="CL72" s="21">
        <v>174.07818272968547</v>
      </c>
      <c r="CM72" s="21">
        <v>176.2845504179266</v>
      </c>
      <c r="CN72" s="21"/>
      <c r="CO72" s="21"/>
      <c r="CP72" s="21"/>
      <c r="CQ72" s="21"/>
      <c r="CR72" s="21"/>
    </row>
    <row r="73" spans="1:96" x14ac:dyDescent="0.2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197">
        <v>175.12386345027647</v>
      </c>
      <c r="CJ73" s="197">
        <v>176.85808509603112</v>
      </c>
      <c r="CK73" s="197">
        <v>184.08867902625349</v>
      </c>
      <c r="CL73" s="21">
        <v>188.05594579428012</v>
      </c>
      <c r="CM73" s="21">
        <v>191.34522960822395</v>
      </c>
      <c r="CN73" s="21"/>
      <c r="CO73" s="21"/>
      <c r="CP73" s="21"/>
      <c r="CQ73" s="21"/>
      <c r="CR73" s="21"/>
    </row>
    <row r="74" spans="1:96" x14ac:dyDescent="0.2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197">
        <v>159.94462904615298</v>
      </c>
      <c r="CJ74" s="197">
        <v>163.10704193553499</v>
      </c>
      <c r="CK74" s="197">
        <v>161.66989569644113</v>
      </c>
      <c r="CL74" s="21">
        <v>163.24303609485557</v>
      </c>
      <c r="CM74" s="21">
        <v>166.75046484037327</v>
      </c>
      <c r="CN74" s="21"/>
      <c r="CO74" s="21"/>
      <c r="CP74" s="21"/>
      <c r="CQ74" s="21"/>
      <c r="CR74" s="21"/>
    </row>
    <row r="75" spans="1:96" x14ac:dyDescent="0.2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197">
        <v>232.74544535036799</v>
      </c>
      <c r="CJ75" s="197">
        <v>232.74783767043826</v>
      </c>
      <c r="CK75" s="197">
        <v>236.73817974634565</v>
      </c>
      <c r="CL75" s="21">
        <v>242.15787739625588</v>
      </c>
      <c r="CM75" s="21">
        <v>250.17425963146906</v>
      </c>
      <c r="CN75" s="21"/>
      <c r="CO75" s="21"/>
      <c r="CP75" s="21"/>
      <c r="CQ75" s="21"/>
      <c r="CR75" s="21"/>
    </row>
    <row r="76" spans="1:96" x14ac:dyDescent="0.2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197">
        <v>198.14050795445215</v>
      </c>
      <c r="CJ76" s="197">
        <v>196.09951174066927</v>
      </c>
      <c r="CK76" s="197">
        <v>193.85293815238995</v>
      </c>
      <c r="CL76" s="21">
        <v>196.85002569823143</v>
      </c>
      <c r="CM76" s="21">
        <v>198.24379804170334</v>
      </c>
      <c r="CN76" s="21"/>
      <c r="CO76" s="21"/>
      <c r="CP76" s="21"/>
      <c r="CQ76" s="21"/>
      <c r="CR76" s="21"/>
    </row>
    <row r="77" spans="1:96" x14ac:dyDescent="0.2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197">
        <v>192.03892225303122</v>
      </c>
      <c r="CJ77" s="197">
        <v>194.59103909282766</v>
      </c>
      <c r="CK77" s="197">
        <v>201.19723116524676</v>
      </c>
      <c r="CL77" s="21">
        <v>209.10817819335503</v>
      </c>
      <c r="CM77" s="21">
        <v>207.806775034011</v>
      </c>
      <c r="CN77" s="21"/>
      <c r="CO77" s="21"/>
      <c r="CP77" s="21"/>
      <c r="CQ77" s="21"/>
      <c r="CR77" s="21"/>
    </row>
    <row r="78" spans="1:96" x14ac:dyDescent="0.2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197">
        <v>273.9269231533064</v>
      </c>
      <c r="CJ78" s="197">
        <v>276.19959253966977</v>
      </c>
      <c r="CK78" s="197">
        <v>262.38961303942955</v>
      </c>
      <c r="CL78" s="21">
        <v>267.01354809358924</v>
      </c>
      <c r="CM78" s="21">
        <v>280.36422538411585</v>
      </c>
      <c r="CN78" s="21"/>
      <c r="CO78" s="21"/>
      <c r="CP78" s="21"/>
      <c r="CQ78" s="21"/>
      <c r="CR78" s="21"/>
    </row>
    <row r="79" spans="1:96" x14ac:dyDescent="0.2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197">
        <v>144.55615496314417</v>
      </c>
      <c r="CJ79" s="197">
        <v>145.62551122793238</v>
      </c>
      <c r="CK79" s="197">
        <v>147.12847044734266</v>
      </c>
      <c r="CL79" s="21">
        <v>149.34013467872691</v>
      </c>
      <c r="CM79" s="21">
        <v>156.80714135446718</v>
      </c>
      <c r="CN79" s="21"/>
      <c r="CO79" s="21"/>
      <c r="CP79" s="21"/>
      <c r="CQ79" s="21"/>
      <c r="CR79" s="21"/>
    </row>
    <row r="80" spans="1:96" x14ac:dyDescent="0.2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197">
        <v>239.65467536406982</v>
      </c>
      <c r="CJ80" s="197">
        <v>241.96792475267642</v>
      </c>
      <c r="CK80" s="197">
        <v>247.26914414227204</v>
      </c>
      <c r="CL80" s="21">
        <v>247.69060197963131</v>
      </c>
      <c r="CM80" s="21">
        <v>254.77873822053874</v>
      </c>
      <c r="CN80" s="21"/>
      <c r="CO80" s="21"/>
      <c r="CP80" s="21"/>
      <c r="CQ80" s="21"/>
      <c r="CR80" s="21"/>
    </row>
    <row r="81" spans="1:96" x14ac:dyDescent="0.2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197">
        <v>193.88050346623743</v>
      </c>
      <c r="CJ81" s="197">
        <v>195.30409251408861</v>
      </c>
      <c r="CK81" s="197">
        <v>198.0884781998312</v>
      </c>
      <c r="CL81" s="21">
        <v>196.87343597087306</v>
      </c>
      <c r="CM81" s="21">
        <v>194.31598281507885</v>
      </c>
      <c r="CN81" s="21"/>
      <c r="CO81" s="21"/>
      <c r="CP81" s="21"/>
      <c r="CQ81" s="21"/>
      <c r="CR81" s="21"/>
    </row>
    <row r="82" spans="1:96" x14ac:dyDescent="0.2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197">
        <v>208.47008829852558</v>
      </c>
      <c r="CJ82" s="197">
        <v>210.18942025827874</v>
      </c>
      <c r="CK82" s="197">
        <v>213.73242992797006</v>
      </c>
      <c r="CL82" s="21">
        <v>213.06902237938394</v>
      </c>
      <c r="CM82" s="21">
        <v>212.99953199870507</v>
      </c>
      <c r="CN82" s="21"/>
      <c r="CO82" s="21"/>
      <c r="CP82" s="21"/>
      <c r="CQ82" s="21"/>
      <c r="CR82" s="21"/>
    </row>
    <row r="83" spans="1:96" x14ac:dyDescent="0.2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197">
        <v>181.45495262172497</v>
      </c>
      <c r="CJ83" s="197">
        <v>178.79603221377008</v>
      </c>
      <c r="CK83" s="197">
        <v>187.82312942192411</v>
      </c>
      <c r="CL83" s="21">
        <v>185.89885096413948</v>
      </c>
      <c r="CM83" s="21">
        <v>186.36631532045328</v>
      </c>
      <c r="CN83" s="21"/>
      <c r="CO83" s="21"/>
      <c r="CP83" s="21"/>
      <c r="CQ83" s="21"/>
      <c r="CR83" s="21"/>
    </row>
    <row r="84" spans="1:96" x14ac:dyDescent="0.2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197">
        <v>230.97451266100055</v>
      </c>
      <c r="CJ84" s="197">
        <v>227.32117471026135</v>
      </c>
      <c r="CK84" s="197">
        <v>231.82871640524411</v>
      </c>
      <c r="CL84" s="21">
        <v>232.5109082885092</v>
      </c>
      <c r="CM84" s="21">
        <v>235.79281065663488</v>
      </c>
      <c r="CN84" s="21"/>
      <c r="CO84" s="21"/>
      <c r="CP84" s="21"/>
      <c r="CQ84" s="21"/>
      <c r="CR84" s="21"/>
    </row>
    <row r="85" spans="1:96" x14ac:dyDescent="0.2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197">
        <v>214.22699209096922</v>
      </c>
      <c r="CJ85" s="197">
        <v>214.22965643515778</v>
      </c>
      <c r="CK85" s="197">
        <v>218.89811836355128</v>
      </c>
      <c r="CL85" s="21">
        <v>211.68420571402376</v>
      </c>
      <c r="CM85" s="21">
        <v>210.90783484318024</v>
      </c>
      <c r="CN85" s="21"/>
      <c r="CO85" s="21"/>
      <c r="CP85" s="21"/>
      <c r="CQ85" s="21"/>
      <c r="CR85" s="21"/>
    </row>
    <row r="86" spans="1:96" x14ac:dyDescent="0.2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197">
        <v>227.52851229794038</v>
      </c>
      <c r="CJ86" s="197">
        <v>230.22608940948675</v>
      </c>
      <c r="CK86" s="197">
        <v>232.22947506357858</v>
      </c>
      <c r="CL86" s="21">
        <v>230.47706765431411</v>
      </c>
      <c r="CM86" s="21">
        <v>237.96019440934023</v>
      </c>
      <c r="CN86" s="21"/>
      <c r="CO86" s="21"/>
      <c r="CP86" s="21"/>
      <c r="CQ86" s="21"/>
      <c r="CR86" s="21"/>
    </row>
    <row r="87" spans="1:96" x14ac:dyDescent="0.2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197">
        <v>164.25294647666104</v>
      </c>
      <c r="CJ87" s="197">
        <v>166.06712338809723</v>
      </c>
      <c r="CK87" s="197">
        <v>169.57158573179277</v>
      </c>
      <c r="CL87" s="21">
        <v>170.0075663657195</v>
      </c>
      <c r="CM87" s="21">
        <v>169.13140965041043</v>
      </c>
      <c r="CN87" s="21"/>
      <c r="CO87" s="21"/>
      <c r="CP87" s="21"/>
      <c r="CQ87" s="21"/>
      <c r="CR87" s="21"/>
    </row>
    <row r="88" spans="1:96" x14ac:dyDescent="0.2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197">
        <v>285.28937957900649</v>
      </c>
      <c r="CJ88" s="197">
        <v>283.7965701166259</v>
      </c>
      <c r="CK88" s="197">
        <v>286.63508174004789</v>
      </c>
      <c r="CL88" s="21">
        <v>284.07686946244041</v>
      </c>
      <c r="CM88" s="21">
        <v>293.28552638864335</v>
      </c>
      <c r="CN88" s="21"/>
      <c r="CO88" s="21"/>
      <c r="CP88" s="21"/>
      <c r="CQ88" s="21"/>
      <c r="CR88" s="21"/>
    </row>
    <row r="89" spans="1:96" x14ac:dyDescent="0.2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197">
        <v>208.57735699411978</v>
      </c>
      <c r="CJ89" s="197">
        <v>212.33224625857781</v>
      </c>
      <c r="CK89" s="197">
        <v>216.08367094050661</v>
      </c>
      <c r="CL89" s="21">
        <v>212.84902899283779</v>
      </c>
      <c r="CM89" s="21">
        <v>212.81814695286224</v>
      </c>
      <c r="CN89" s="21"/>
      <c r="CO89" s="21"/>
      <c r="CP89" s="21"/>
      <c r="CQ89" s="21"/>
      <c r="CR89" s="21"/>
    </row>
    <row r="90" spans="1:96" x14ac:dyDescent="0.2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197">
        <v>169.37825360639576</v>
      </c>
      <c r="CJ90" s="197">
        <v>170.31452093573625</v>
      </c>
      <c r="CK90" s="197">
        <v>170.47090883277474</v>
      </c>
      <c r="CL90" s="21">
        <v>169.56720468135623</v>
      </c>
      <c r="CM90" s="21">
        <v>169.66054309009732</v>
      </c>
      <c r="CN90" s="21"/>
      <c r="CO90" s="21"/>
      <c r="CP90" s="21"/>
      <c r="CQ90" s="21"/>
      <c r="CR90" s="21"/>
    </row>
    <row r="91" spans="1:96" x14ac:dyDescent="0.2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197">
        <v>244.54832554522699</v>
      </c>
      <c r="CJ91" s="197">
        <v>245.02632191426531</v>
      </c>
      <c r="CK91" s="197">
        <v>246.78677289194968</v>
      </c>
      <c r="CL91" s="21">
        <v>231.20034267026224</v>
      </c>
      <c r="CM91" s="21">
        <v>231.07754608023689</v>
      </c>
      <c r="CN91" s="21"/>
      <c r="CO91" s="21"/>
      <c r="CP91" s="21"/>
      <c r="CQ91" s="21"/>
      <c r="CR91" s="21"/>
    </row>
    <row r="92" spans="1:96" x14ac:dyDescent="0.2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197">
        <v>184.70678063981381</v>
      </c>
      <c r="CJ92" s="197">
        <v>185.06963572256393</v>
      </c>
      <c r="CK92" s="197">
        <v>188.00118916157271</v>
      </c>
      <c r="CL92" s="21">
        <v>183.35536292695312</v>
      </c>
      <c r="CM92" s="21">
        <v>187.07286143114044</v>
      </c>
      <c r="CN92" s="21"/>
      <c r="CO92" s="21"/>
      <c r="CP92" s="21"/>
      <c r="CQ92" s="21"/>
      <c r="CR92" s="21"/>
    </row>
    <row r="93" spans="1:96" x14ac:dyDescent="0.2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197">
        <v>186.99920610192976</v>
      </c>
      <c r="CJ93" s="197">
        <v>186.17622144046518</v>
      </c>
      <c r="CK93" s="197">
        <v>190.33318865049091</v>
      </c>
      <c r="CL93" s="21">
        <v>183.00651556425359</v>
      </c>
      <c r="CM93" s="21">
        <v>185.18539097889476</v>
      </c>
      <c r="CN93" s="21"/>
      <c r="CO93" s="21"/>
      <c r="CP93" s="21"/>
      <c r="CQ93" s="21"/>
      <c r="CR93" s="21"/>
    </row>
    <row r="94" spans="1:96" x14ac:dyDescent="0.2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197">
        <v>186.66197038235276</v>
      </c>
      <c r="CJ94" s="197">
        <v>185.44076995743669</v>
      </c>
      <c r="CK94" s="197">
        <v>191.53255729596458</v>
      </c>
      <c r="CL94" s="21">
        <v>189.94773683714433</v>
      </c>
      <c r="CM94" s="21">
        <v>188.14593002067298</v>
      </c>
      <c r="CN94" s="21"/>
      <c r="CO94" s="21"/>
      <c r="CP94" s="21"/>
      <c r="CQ94" s="21"/>
      <c r="CR94" s="21"/>
    </row>
    <row r="95" spans="1:96" x14ac:dyDescent="0.2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197">
        <v>195.68418393999161</v>
      </c>
      <c r="CJ95" s="197">
        <v>197.97394720308756</v>
      </c>
      <c r="CK95" s="197">
        <v>203.41802671767871</v>
      </c>
      <c r="CL95" s="21">
        <v>200.03441472265246</v>
      </c>
      <c r="CM95" s="21">
        <v>195.97234476373413</v>
      </c>
      <c r="CN95" s="21"/>
      <c r="CO95" s="21"/>
      <c r="CP95" s="21"/>
      <c r="CQ95" s="21"/>
      <c r="CR95" s="21"/>
    </row>
    <row r="96" spans="1:96" x14ac:dyDescent="0.2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197">
        <v>199.36255866565122</v>
      </c>
      <c r="CJ96" s="197">
        <v>202.27080834849596</v>
      </c>
      <c r="CK96" s="197">
        <v>207.12570353154399</v>
      </c>
      <c r="CL96" s="21">
        <v>203.1067853655843</v>
      </c>
      <c r="CM96" s="21">
        <v>204.82384911581741</v>
      </c>
      <c r="CN96" s="21"/>
      <c r="CO96" s="21"/>
      <c r="CP96" s="21"/>
      <c r="CQ96" s="21"/>
      <c r="CR96" s="21"/>
    </row>
    <row r="97" spans="1:96" x14ac:dyDescent="0.2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197">
        <v>169.31101873416949</v>
      </c>
      <c r="CJ97" s="197">
        <v>167.17775899512918</v>
      </c>
      <c r="CK97" s="197">
        <v>169.56089781179921</v>
      </c>
      <c r="CL97" s="21">
        <v>164.35089160494238</v>
      </c>
      <c r="CM97" s="21">
        <v>165.23042822221694</v>
      </c>
      <c r="CN97" s="21"/>
      <c r="CO97" s="21"/>
      <c r="CP97" s="21"/>
      <c r="CQ97" s="21"/>
      <c r="CR97" s="21"/>
    </row>
    <row r="98" spans="1:96" x14ac:dyDescent="0.2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197">
        <v>184.19302859887446</v>
      </c>
      <c r="CJ98" s="197">
        <v>184.45210561331572</v>
      </c>
      <c r="CK98" s="197">
        <v>185.93205648464115</v>
      </c>
      <c r="CL98" s="21">
        <v>185.84356402354189</v>
      </c>
      <c r="CM98" s="21">
        <v>186.17479620700811</v>
      </c>
      <c r="CN98" s="21"/>
      <c r="CO98" s="21"/>
      <c r="CP98" s="21"/>
      <c r="CQ98" s="21"/>
      <c r="CR98" s="21"/>
    </row>
    <row r="99" spans="1:96" x14ac:dyDescent="0.2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197">
        <v>189.37564891919138</v>
      </c>
      <c r="CJ99" s="197">
        <v>190.45908803903544</v>
      </c>
      <c r="CK99" s="197">
        <v>198.66668940354288</v>
      </c>
      <c r="CL99" s="21">
        <v>200.00148210727713</v>
      </c>
      <c r="CM99" s="21">
        <v>201.03110114925133</v>
      </c>
      <c r="CN99" s="21"/>
      <c r="CO99" s="21"/>
      <c r="CP99" s="21"/>
      <c r="CQ99" s="21"/>
      <c r="CR99" s="21"/>
    </row>
    <row r="100" spans="1:96" x14ac:dyDescent="0.2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197">
        <v>172.8402231393475</v>
      </c>
      <c r="CJ100" s="197">
        <v>176.05981660683975</v>
      </c>
      <c r="CK100" s="197">
        <v>174.92226566367381</v>
      </c>
      <c r="CL100" s="21">
        <v>173.87310515737082</v>
      </c>
      <c r="CM100" s="21">
        <v>175.88969703225388</v>
      </c>
      <c r="CN100" s="21"/>
      <c r="CO100" s="21"/>
      <c r="CP100" s="21"/>
      <c r="CQ100" s="21"/>
      <c r="CR100" s="21"/>
    </row>
    <row r="101" spans="1:96" x14ac:dyDescent="0.2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197">
        <v>252.02793512049712</v>
      </c>
      <c r="CJ101" s="197">
        <v>251.76426467529845</v>
      </c>
      <c r="CK101" s="197">
        <v>256.57039440931288</v>
      </c>
      <c r="CL101" s="21">
        <v>258.20623706778923</v>
      </c>
      <c r="CM101" s="21">
        <v>264.33136737017054</v>
      </c>
      <c r="CN101" s="21"/>
      <c r="CO101" s="21"/>
      <c r="CP101" s="21"/>
      <c r="CQ101" s="21"/>
      <c r="CR101" s="21"/>
    </row>
    <row r="102" spans="1:96" x14ac:dyDescent="0.2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197">
        <v>212.3682561346759</v>
      </c>
      <c r="CJ102" s="197">
        <v>209.7249655750324</v>
      </c>
      <c r="CK102" s="197">
        <v>207.54221833555789</v>
      </c>
      <c r="CL102" s="21">
        <v>207.59857145687093</v>
      </c>
      <c r="CM102" s="21">
        <v>206.41277734132001</v>
      </c>
      <c r="CN102" s="21"/>
      <c r="CO102" s="21"/>
      <c r="CP102" s="21"/>
      <c r="CQ102" s="21"/>
      <c r="CR102" s="21"/>
    </row>
    <row r="103" spans="1:96" x14ac:dyDescent="0.2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197">
        <v>208.87651655660994</v>
      </c>
      <c r="CJ103" s="197">
        <v>210.96635096572692</v>
      </c>
      <c r="CK103" s="197">
        <v>218.59979472412041</v>
      </c>
      <c r="CL103" s="21">
        <v>223.61934990695667</v>
      </c>
      <c r="CM103" s="21">
        <v>220.33761495296963</v>
      </c>
      <c r="CN103" s="21"/>
      <c r="CO103" s="21"/>
      <c r="CP103" s="21"/>
      <c r="CQ103" s="21"/>
      <c r="CR103" s="21"/>
    </row>
    <row r="104" spans="1:96" x14ac:dyDescent="0.2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197">
        <v>297.65347027015298</v>
      </c>
      <c r="CJ104" s="197">
        <v>299.31052718076944</v>
      </c>
      <c r="CK104" s="197">
        <v>284.80518725163216</v>
      </c>
      <c r="CL104" s="21">
        <v>284.92928662374811</v>
      </c>
      <c r="CM104" s="21">
        <v>296.74762531857527</v>
      </c>
      <c r="CN104" s="21"/>
      <c r="CO104" s="21"/>
      <c r="CP104" s="21"/>
      <c r="CQ104" s="21"/>
      <c r="CR104" s="21"/>
    </row>
    <row r="105" spans="1:96" x14ac:dyDescent="0.2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197">
        <v>156.31439343273345</v>
      </c>
      <c r="CJ105" s="197">
        <v>157.19742214932387</v>
      </c>
      <c r="CK105" s="197">
        <v>159.27233327064127</v>
      </c>
      <c r="CL105" s="21">
        <v>159.37627436946005</v>
      </c>
      <c r="CM105" s="21">
        <v>165.67977159846905</v>
      </c>
      <c r="CN105" s="21"/>
      <c r="CO105" s="21"/>
      <c r="CP105" s="21"/>
      <c r="CQ105" s="21"/>
      <c r="CR105" s="21"/>
    </row>
    <row r="106" spans="1:96" x14ac:dyDescent="0.2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197">
        <v>243.61807470209112</v>
      </c>
      <c r="CJ106" s="197">
        <v>250.13426555931127</v>
      </c>
      <c r="CK106" s="197">
        <v>258.37750250038994</v>
      </c>
      <c r="CL106" s="21">
        <v>264.37635346354489</v>
      </c>
      <c r="CM106" s="21">
        <v>266.82700518745207</v>
      </c>
      <c r="CN106" s="21"/>
      <c r="CO106" s="21"/>
      <c r="CP106" s="21"/>
      <c r="CQ106" s="21"/>
      <c r="CR106" s="21"/>
    </row>
    <row r="107" spans="1:96" x14ac:dyDescent="0.2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197">
        <v>188.14581781216106</v>
      </c>
      <c r="CJ107" s="197">
        <v>189.28382326312189</v>
      </c>
      <c r="CK107" s="197">
        <v>193.98912872709124</v>
      </c>
      <c r="CL107" s="21">
        <v>193.91641766190705</v>
      </c>
      <c r="CM107" s="21">
        <v>194.97044631317368</v>
      </c>
      <c r="CN107" s="21"/>
      <c r="CO107" s="21"/>
      <c r="CP107" s="21"/>
      <c r="CQ107" s="21"/>
      <c r="CR107" s="21"/>
    </row>
    <row r="108" spans="1:96" x14ac:dyDescent="0.2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197">
        <v>209.07497424481258</v>
      </c>
      <c r="CJ108" s="197">
        <v>210.72592731453463</v>
      </c>
      <c r="CK108" s="197">
        <v>217.05054905651494</v>
      </c>
      <c r="CL108" s="21">
        <v>215.65796574354817</v>
      </c>
      <c r="CM108" s="21">
        <v>217.56346125366755</v>
      </c>
      <c r="CN108" s="21"/>
      <c r="CO108" s="21"/>
      <c r="CP108" s="21"/>
      <c r="CQ108" s="21"/>
      <c r="CR108" s="21"/>
    </row>
    <row r="109" spans="1:96" x14ac:dyDescent="0.2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197">
        <v>182.48504791712614</v>
      </c>
      <c r="CJ109" s="197">
        <v>183.64935821438047</v>
      </c>
      <c r="CK109" s="197">
        <v>194.1387299317131</v>
      </c>
      <c r="CL109" s="21">
        <v>195.625997007405</v>
      </c>
      <c r="CM109" s="21">
        <v>198.8371232662027</v>
      </c>
      <c r="CN109" s="21"/>
      <c r="CO109" s="21"/>
      <c r="CP109" s="21"/>
      <c r="CQ109" s="21"/>
      <c r="CR109" s="21"/>
    </row>
    <row r="110" spans="1:96" x14ac:dyDescent="0.2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197">
        <v>234.78834018122635</v>
      </c>
      <c r="CJ110" s="197">
        <v>248.96056623061159</v>
      </c>
      <c r="CK110" s="197">
        <v>244.98555774057928</v>
      </c>
      <c r="CL110" s="21">
        <v>252.44827575186335</v>
      </c>
      <c r="CM110" s="21">
        <v>256.53531489318766</v>
      </c>
      <c r="CN110" s="21"/>
      <c r="CO110" s="21"/>
      <c r="CP110" s="21"/>
      <c r="CQ110" s="21"/>
      <c r="CR110" s="21"/>
    </row>
    <row r="111" spans="1:96" x14ac:dyDescent="0.2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197">
        <v>208.30248770230412</v>
      </c>
      <c r="CJ111" s="197">
        <v>210.53616466715715</v>
      </c>
      <c r="CK111" s="197">
        <v>224.58054607455767</v>
      </c>
      <c r="CL111" s="21">
        <v>222.2787316274605</v>
      </c>
      <c r="CM111" s="21">
        <v>225.62777903877614</v>
      </c>
      <c r="CN111" s="21"/>
      <c r="CO111" s="21"/>
      <c r="CP111" s="21"/>
      <c r="CQ111" s="21"/>
      <c r="CR111" s="21"/>
    </row>
    <row r="112" spans="1:96" x14ac:dyDescent="0.2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197">
        <v>234.3419338575203</v>
      </c>
      <c r="CJ112" s="197">
        <v>228.22533824969727</v>
      </c>
      <c r="CK112" s="197">
        <v>231.02332788193198</v>
      </c>
      <c r="CL112" s="21">
        <v>230.8704037551866</v>
      </c>
      <c r="CM112" s="21">
        <v>243.4786660392318</v>
      </c>
      <c r="CN112" s="21"/>
      <c r="CO112" s="21"/>
      <c r="CP112" s="21"/>
      <c r="CQ112" s="21"/>
      <c r="CR112" s="21"/>
    </row>
    <row r="113" spans="1:96" x14ac:dyDescent="0.2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197">
        <v>177.99416982770234</v>
      </c>
      <c r="CJ113" s="197">
        <v>181.7612991243239</v>
      </c>
      <c r="CK113" s="197">
        <v>185.33440865030292</v>
      </c>
      <c r="CL113" s="21">
        <v>184.46052431388259</v>
      </c>
      <c r="CM113" s="21">
        <v>184.50119648006972</v>
      </c>
      <c r="CN113" s="21"/>
      <c r="CO113" s="21"/>
      <c r="CP113" s="21"/>
      <c r="CQ113" s="21"/>
      <c r="CR113" s="21"/>
    </row>
    <row r="114" spans="1:96" x14ac:dyDescent="0.2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197">
        <v>267.47764797089212</v>
      </c>
      <c r="CJ114" s="197">
        <v>279.38201242215877</v>
      </c>
      <c r="CK114" s="197">
        <v>295.46337684525287</v>
      </c>
      <c r="CL114" s="21">
        <v>286.14507239470049</v>
      </c>
      <c r="CM114" s="21">
        <v>300.17484782718907</v>
      </c>
      <c r="CN114" s="21"/>
      <c r="CO114" s="21"/>
      <c r="CP114" s="21"/>
      <c r="CQ114" s="21"/>
      <c r="CR114" s="21"/>
    </row>
    <row r="115" spans="1:96" x14ac:dyDescent="0.2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197">
        <v>208.04867652809077</v>
      </c>
      <c r="CJ115" s="197">
        <v>208.61819385438505</v>
      </c>
      <c r="CK115" s="197">
        <v>211.23715236896024</v>
      </c>
      <c r="CL115" s="21">
        <v>214.20555983328416</v>
      </c>
      <c r="CM115" s="21">
        <v>214.52907200227909</v>
      </c>
      <c r="CN115" s="21"/>
      <c r="CO115" s="21"/>
      <c r="CP115" s="21"/>
      <c r="CQ115" s="21"/>
      <c r="CR115" s="21"/>
    </row>
    <row r="116" spans="1:96" x14ac:dyDescent="0.2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197">
        <v>165.52770478145618</v>
      </c>
      <c r="CJ116" s="197">
        <v>169.5353055317685</v>
      </c>
      <c r="CK116" s="197">
        <v>176.62564741062343</v>
      </c>
      <c r="CL116" s="21">
        <v>174.89980863276082</v>
      </c>
      <c r="CM116" s="21">
        <v>177.04280924790112</v>
      </c>
      <c r="CN116" s="21"/>
      <c r="CO116" s="21"/>
      <c r="CP116" s="21"/>
      <c r="CQ116" s="21"/>
      <c r="CR116" s="21"/>
    </row>
    <row r="117" spans="1:96" x14ac:dyDescent="0.2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197">
        <v>224.15366332020429</v>
      </c>
      <c r="CJ117" s="197">
        <v>224.95689941876611</v>
      </c>
      <c r="CK117" s="197">
        <v>229.72821649712904</v>
      </c>
      <c r="CL117" s="21">
        <v>232.19682535008229</v>
      </c>
      <c r="CM117" s="21">
        <v>235.16252680274184</v>
      </c>
      <c r="CN117" s="21"/>
      <c r="CO117" s="21"/>
      <c r="CP117" s="21"/>
      <c r="CQ117" s="21"/>
      <c r="CR117" s="21"/>
    </row>
    <row r="118" spans="1:96" x14ac:dyDescent="0.2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197">
        <v>180.01430769300345</v>
      </c>
      <c r="CJ118" s="197">
        <v>183.77347518488344</v>
      </c>
      <c r="CK118" s="197">
        <v>191.81348507741276</v>
      </c>
      <c r="CL118" s="21">
        <v>195.33996640248898</v>
      </c>
      <c r="CM118" s="21">
        <v>194.63758487943284</v>
      </c>
      <c r="CN118" s="21"/>
      <c r="CO118" s="21"/>
      <c r="CP118" s="21"/>
      <c r="CQ118" s="21"/>
      <c r="CR118" s="21"/>
    </row>
    <row r="119" spans="1:96" x14ac:dyDescent="0.2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197">
        <v>189.62102119809433</v>
      </c>
      <c r="CJ119" s="197">
        <v>192.19573800720252</v>
      </c>
      <c r="CK119" s="197">
        <v>191.45423903155972</v>
      </c>
      <c r="CL119" s="21">
        <v>192.08463256808415</v>
      </c>
      <c r="CM119" s="21">
        <v>192.45206313831451</v>
      </c>
      <c r="CN119" s="21"/>
      <c r="CO119" s="21"/>
      <c r="CP119" s="21"/>
      <c r="CQ119" s="21"/>
      <c r="CR119" s="21"/>
    </row>
    <row r="120" spans="1:96" x14ac:dyDescent="0.2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197">
        <v>207.70769342526134</v>
      </c>
      <c r="CJ120" s="197">
        <v>208.76769806675011</v>
      </c>
      <c r="CK120" s="197">
        <v>216.19062602414255</v>
      </c>
      <c r="CL120" s="21">
        <v>212.02119107992092</v>
      </c>
      <c r="CM120" s="21">
        <v>213.1137414420925</v>
      </c>
      <c r="CN120" s="21"/>
      <c r="CO120" s="21"/>
      <c r="CP120" s="21"/>
      <c r="CQ120" s="21"/>
      <c r="CR120" s="21"/>
    </row>
    <row r="121" spans="1:96" x14ac:dyDescent="0.2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197">
        <v>221.54686523587569</v>
      </c>
      <c r="CJ121" s="197">
        <v>223.09352929894905</v>
      </c>
      <c r="CK121" s="197">
        <v>229.20593476480434</v>
      </c>
      <c r="CL121" s="21">
        <v>231.18378752842773</v>
      </c>
      <c r="CM121" s="21">
        <v>230.75928483699957</v>
      </c>
      <c r="CN121" s="21"/>
      <c r="CO121" s="21"/>
      <c r="CP121" s="21"/>
      <c r="CQ121" s="21"/>
      <c r="CR121" s="21"/>
    </row>
    <row r="122" spans="1:96" x14ac:dyDescent="0.2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197">
        <v>203.72087953649887</v>
      </c>
      <c r="CJ122" s="197">
        <v>210.697410432129</v>
      </c>
      <c r="CK122" s="197">
        <v>216.02421263158172</v>
      </c>
      <c r="CL122" s="21">
        <v>217.6180582484921</v>
      </c>
      <c r="CM122" s="21">
        <v>217.73136318535853</v>
      </c>
      <c r="CN122" s="21"/>
      <c r="CO122" s="21"/>
      <c r="CP122" s="21"/>
      <c r="CQ122" s="21"/>
      <c r="CR122" s="21"/>
    </row>
    <row r="123" spans="1:96" x14ac:dyDescent="0.2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197">
        <v>195.76568253773689</v>
      </c>
      <c r="CJ123" s="197">
        <v>201.17298722198035</v>
      </c>
      <c r="CK123" s="197">
        <v>212.58626819242969</v>
      </c>
      <c r="CL123" s="21">
        <v>214.44756809767603</v>
      </c>
      <c r="CM123" s="21">
        <v>216.49380892762355</v>
      </c>
      <c r="CN123" s="21"/>
      <c r="CO123" s="21"/>
      <c r="CP123" s="21"/>
      <c r="CQ123" s="21"/>
      <c r="CR123" s="21"/>
    </row>
    <row r="124" spans="1:96" x14ac:dyDescent="0.2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197">
        <v>185.56229036629557</v>
      </c>
      <c r="CJ124" s="197">
        <v>187.88642912645545</v>
      </c>
      <c r="CK124" s="197">
        <v>193.20764090571441</v>
      </c>
      <c r="CL124" s="21">
        <v>196.59759318043285</v>
      </c>
      <c r="CM124" s="21">
        <v>196.65707609518287</v>
      </c>
      <c r="CN124" s="21"/>
      <c r="CO124" s="21"/>
      <c r="CP124" s="21"/>
      <c r="CQ124" s="21"/>
      <c r="CR124" s="21"/>
    </row>
    <row r="125" spans="1:96" x14ac:dyDescent="0.2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197">
        <v>198.63802100444136</v>
      </c>
      <c r="CJ125" s="197">
        <v>196.35304409256247</v>
      </c>
      <c r="CK125" s="197">
        <v>202.93990213696569</v>
      </c>
      <c r="CL125" s="21">
        <v>204.36143666395185</v>
      </c>
      <c r="CM125" s="21">
        <v>207.33809606394308</v>
      </c>
      <c r="CN125" s="21"/>
      <c r="CO125" s="21"/>
      <c r="CP125" s="21"/>
      <c r="CQ125" s="21"/>
      <c r="CR125" s="21"/>
    </row>
    <row r="126" spans="1:96" x14ac:dyDescent="0.2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197">
        <v>207.53797644551119</v>
      </c>
      <c r="CJ126" s="197">
        <v>214.63767326018117</v>
      </c>
      <c r="CK126" s="197">
        <v>226.098696040932</v>
      </c>
      <c r="CL126" s="21">
        <v>224.55684505868967</v>
      </c>
      <c r="CM126" s="21">
        <v>223.439868169362</v>
      </c>
      <c r="CN126" s="21"/>
      <c r="CO126" s="21"/>
      <c r="CP126" s="21"/>
      <c r="CQ126" s="21"/>
      <c r="CR126" s="21"/>
    </row>
    <row r="127" spans="1:96" x14ac:dyDescent="0.2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197">
        <v>266.02143195856087</v>
      </c>
      <c r="CJ127" s="197">
        <v>270.38295931071758</v>
      </c>
      <c r="CK127" s="197">
        <v>274.75144705765467</v>
      </c>
      <c r="CL127" s="21">
        <v>279.78605520434019</v>
      </c>
      <c r="CM127" s="21">
        <v>285.82962576380879</v>
      </c>
      <c r="CN127" s="21"/>
      <c r="CO127" s="21"/>
      <c r="CP127" s="21"/>
      <c r="CQ127" s="21"/>
      <c r="CR127" s="21"/>
    </row>
    <row r="128" spans="1:96" x14ac:dyDescent="0.2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197">
        <v>198.5190061132204</v>
      </c>
      <c r="CJ128" s="197">
        <v>198.74762303004388</v>
      </c>
      <c r="CK128" s="197">
        <v>211.82305773622363</v>
      </c>
      <c r="CL128" s="21">
        <v>220.91698437762341</v>
      </c>
      <c r="CM128" s="21">
        <v>220.64370326947369</v>
      </c>
      <c r="CN128" s="21"/>
      <c r="CO128" s="21"/>
      <c r="CP128" s="21"/>
      <c r="CQ128" s="21"/>
      <c r="CR128" s="21"/>
    </row>
    <row r="129" spans="1:96" x14ac:dyDescent="0.2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197">
        <v>229.71557340676321</v>
      </c>
      <c r="CJ129" s="197">
        <v>232.35933093602767</v>
      </c>
      <c r="CK129" s="197">
        <v>234.66889643737235</v>
      </c>
      <c r="CL129" s="21">
        <v>244.18613625655777</v>
      </c>
      <c r="CM129" s="21">
        <v>241.95791903659637</v>
      </c>
      <c r="CN129" s="21"/>
      <c r="CO129" s="21"/>
      <c r="CP129" s="21"/>
      <c r="CQ129" s="21"/>
      <c r="CR129" s="21"/>
    </row>
    <row r="130" spans="1:96" x14ac:dyDescent="0.2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197">
        <v>298.74682540812495</v>
      </c>
      <c r="CJ130" s="197">
        <v>315.56471114022975</v>
      </c>
      <c r="CK130" s="197">
        <v>322.23302400822979</v>
      </c>
      <c r="CL130" s="21">
        <v>315.65439871512245</v>
      </c>
      <c r="CM130" s="21">
        <v>324.41713410995578</v>
      </c>
      <c r="CN130" s="21"/>
      <c r="CO130" s="21"/>
      <c r="CP130" s="21"/>
      <c r="CQ130" s="21"/>
      <c r="CR130" s="21"/>
    </row>
    <row r="131" spans="1:96" x14ac:dyDescent="0.2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197">
        <v>169.74064373979593</v>
      </c>
      <c r="CJ131" s="197">
        <v>173.68123565907189</v>
      </c>
      <c r="CK131" s="197">
        <v>177.33058032442116</v>
      </c>
      <c r="CL131" s="21">
        <v>178.90637668320454</v>
      </c>
      <c r="CM131" s="21">
        <v>178.60755912971123</v>
      </c>
      <c r="CN131" s="21"/>
      <c r="CO131" s="21"/>
      <c r="CP131" s="21"/>
      <c r="CQ131" s="21"/>
      <c r="CR131" s="21"/>
    </row>
    <row r="132" spans="1:96" x14ac:dyDescent="0.2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197">
        <v>246.40327964150558</v>
      </c>
      <c r="CJ132" s="197">
        <v>252.39373319723452</v>
      </c>
      <c r="CK132" s="197">
        <v>258.4547024053669</v>
      </c>
      <c r="CL132" s="21">
        <v>264.07635853883534</v>
      </c>
      <c r="CM132" s="21">
        <v>266.14892297428582</v>
      </c>
      <c r="CN132" s="21"/>
      <c r="CO132" s="21"/>
      <c r="CP132" s="21"/>
      <c r="CQ132" s="21"/>
      <c r="CR132" s="21"/>
    </row>
    <row r="133" spans="1:96" x14ac:dyDescent="0.2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197">
        <v>191.97078798576339</v>
      </c>
      <c r="CJ133" s="197">
        <v>193.34923487294935</v>
      </c>
      <c r="CK133" s="197">
        <v>196.09024771836104</v>
      </c>
      <c r="CL133" s="21">
        <v>195.6518690669152</v>
      </c>
      <c r="CM133" s="21">
        <v>196.2886912369199</v>
      </c>
      <c r="CN133" s="21"/>
      <c r="CO133" s="21"/>
      <c r="CP133" s="21"/>
      <c r="CQ133" s="21"/>
      <c r="CR133" s="21"/>
    </row>
    <row r="134" spans="1:96" x14ac:dyDescent="0.2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197">
        <v>212.15297509429482</v>
      </c>
      <c r="CJ134" s="197">
        <v>213.28498421302098</v>
      </c>
      <c r="CK134" s="197">
        <v>217.63488163274965</v>
      </c>
      <c r="CL134" s="21">
        <v>215.85185897287147</v>
      </c>
      <c r="CM134" s="21">
        <v>217.53424798417564</v>
      </c>
      <c r="CN134" s="21"/>
      <c r="CO134" s="21"/>
      <c r="CP134" s="21"/>
      <c r="CQ134" s="21"/>
      <c r="CR134" s="21"/>
    </row>
    <row r="135" spans="1:96" x14ac:dyDescent="0.2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197">
        <v>191.84579556732993</v>
      </c>
      <c r="CJ135" s="197">
        <v>192.97191763276024</v>
      </c>
      <c r="CK135" s="197">
        <v>201.81611608686833</v>
      </c>
      <c r="CL135" s="21">
        <v>203.04723373461201</v>
      </c>
      <c r="CM135" s="21">
        <v>206.8247264774588</v>
      </c>
      <c r="CN135" s="21"/>
      <c r="CO135" s="21"/>
      <c r="CP135" s="21"/>
      <c r="CQ135" s="21"/>
      <c r="CR135" s="21"/>
    </row>
    <row r="136" spans="1:96" x14ac:dyDescent="0.2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197">
        <v>233.72429234128069</v>
      </c>
      <c r="CJ136" s="197">
        <v>245.16088732425479</v>
      </c>
      <c r="CK136" s="197">
        <v>240.17706600764797</v>
      </c>
      <c r="CL136" s="21">
        <v>246.87086047022873</v>
      </c>
      <c r="CM136" s="21">
        <v>251.49482131872506</v>
      </c>
      <c r="CN136" s="21"/>
      <c r="CO136" s="21"/>
      <c r="CP136" s="21"/>
      <c r="CQ136" s="21"/>
      <c r="CR136" s="21"/>
    </row>
    <row r="137" spans="1:96" x14ac:dyDescent="0.2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197">
        <v>216.95034571986281</v>
      </c>
      <c r="CJ137" s="197">
        <v>219.42953781972849</v>
      </c>
      <c r="CK137" s="197">
        <v>232.52738746755406</v>
      </c>
      <c r="CL137" s="21">
        <v>230.95451912693403</v>
      </c>
      <c r="CM137" s="21">
        <v>234.92514960135594</v>
      </c>
      <c r="CN137" s="21"/>
      <c r="CO137" s="21"/>
      <c r="CP137" s="21"/>
      <c r="CQ137" s="21"/>
      <c r="CR137" s="21"/>
    </row>
    <row r="138" spans="1:96" x14ac:dyDescent="0.2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197">
        <v>235.64552785718237</v>
      </c>
      <c r="CJ138" s="197">
        <v>228.42300348901827</v>
      </c>
      <c r="CK138" s="197">
        <v>230.32879466812958</v>
      </c>
      <c r="CL138" s="21">
        <v>230.63925281546011</v>
      </c>
      <c r="CM138" s="21">
        <v>242.95376161797449</v>
      </c>
      <c r="CN138" s="21"/>
      <c r="CO138" s="21"/>
      <c r="CP138" s="21"/>
      <c r="CQ138" s="21"/>
      <c r="CR138" s="21"/>
    </row>
    <row r="139" spans="1:96" x14ac:dyDescent="0.2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197">
        <v>184.40569546633014</v>
      </c>
      <c r="CJ139" s="197">
        <v>187.8128326119847</v>
      </c>
      <c r="CK139" s="197">
        <v>189.55349388812076</v>
      </c>
      <c r="CL139" s="21">
        <v>188.43810758094835</v>
      </c>
      <c r="CM139" s="21">
        <v>188.55992711751361</v>
      </c>
      <c r="CN139" s="21"/>
      <c r="CO139" s="21"/>
      <c r="CP139" s="21"/>
      <c r="CQ139" s="21"/>
      <c r="CR139" s="21"/>
    </row>
    <row r="140" spans="1:96" x14ac:dyDescent="0.2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197">
        <v>274.91690156805601</v>
      </c>
      <c r="CJ140" s="197">
        <v>286.08589876104548</v>
      </c>
      <c r="CK140" s="197">
        <v>299.28373271127094</v>
      </c>
      <c r="CL140" s="21">
        <v>289.21236844076515</v>
      </c>
      <c r="CM140" s="21">
        <v>301.86198629275441</v>
      </c>
      <c r="CN140" s="21"/>
      <c r="CO140" s="21"/>
      <c r="CP140" s="21"/>
      <c r="CQ140" s="21"/>
      <c r="CR140" s="21"/>
    </row>
    <row r="141" spans="1:96" x14ac:dyDescent="0.2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197">
        <v>214.69887965749899</v>
      </c>
      <c r="CJ141" s="197">
        <v>214.79364092214044</v>
      </c>
      <c r="CK141" s="197">
        <v>215.08863064941698</v>
      </c>
      <c r="CL141" s="21">
        <v>217.70883836436471</v>
      </c>
      <c r="CM141" s="21">
        <v>218.09884832359302</v>
      </c>
      <c r="CN141" s="21"/>
      <c r="CO141" s="21"/>
      <c r="CP141" s="21"/>
      <c r="CQ141" s="21"/>
      <c r="CR141" s="21"/>
    </row>
    <row r="142" spans="1:96" x14ac:dyDescent="0.2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197">
        <v>170.05314286420938</v>
      </c>
      <c r="CJ142" s="197">
        <v>173.96957144331378</v>
      </c>
      <c r="CK142" s="197">
        <v>179.48375012695951</v>
      </c>
      <c r="CL142" s="21">
        <v>177.26652460858091</v>
      </c>
      <c r="CM142" s="21">
        <v>179.49546508732567</v>
      </c>
      <c r="CN142" s="21"/>
      <c r="CO142" s="21"/>
      <c r="CP142" s="21"/>
      <c r="CQ142" s="21"/>
      <c r="CR142" s="21"/>
    </row>
    <row r="143" spans="1:96" x14ac:dyDescent="0.2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197">
        <v>231.14564167549906</v>
      </c>
      <c r="CJ143" s="197">
        <v>231.88718372988268</v>
      </c>
      <c r="CK143" s="197">
        <v>234.26459705707697</v>
      </c>
      <c r="CL143" s="21">
        <v>236.78600461355654</v>
      </c>
      <c r="CM143" s="21">
        <v>239.90864618016775</v>
      </c>
      <c r="CN143" s="21"/>
      <c r="CO143" s="21"/>
      <c r="CP143" s="21"/>
      <c r="CQ143" s="21"/>
      <c r="CR143" s="21"/>
    </row>
    <row r="144" spans="1:96" x14ac:dyDescent="0.2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197">
        <v>186.07232990342706</v>
      </c>
      <c r="CJ144" s="197">
        <v>189.61596569847234</v>
      </c>
      <c r="CK144" s="197">
        <v>195.36117386173621</v>
      </c>
      <c r="CL144" s="21">
        <v>198.5813076916327</v>
      </c>
      <c r="CM144" s="21">
        <v>197.99980463416117</v>
      </c>
      <c r="CN144" s="21"/>
      <c r="CO144" s="21"/>
      <c r="CP144" s="21"/>
      <c r="CQ144" s="21"/>
      <c r="CR144" s="21"/>
    </row>
    <row r="145" spans="1:96" x14ac:dyDescent="0.2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197">
        <v>194.05093484569991</v>
      </c>
      <c r="CJ145" s="197">
        <v>196.23767249794005</v>
      </c>
      <c r="CK145" s="197">
        <v>193.67863953167148</v>
      </c>
      <c r="CL145" s="21">
        <v>194.039251274891</v>
      </c>
      <c r="CM145" s="21">
        <v>194.24621046706386</v>
      </c>
      <c r="CN145" s="21"/>
      <c r="CO145" s="21"/>
      <c r="CP145" s="21"/>
      <c r="CQ145" s="21"/>
      <c r="CR145" s="21"/>
    </row>
    <row r="146" spans="1:96" x14ac:dyDescent="0.2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197">
        <v>210.28122593967583</v>
      </c>
      <c r="CJ146" s="197">
        <v>211.03044836894659</v>
      </c>
      <c r="CK146" s="197">
        <v>216.30291185144497</v>
      </c>
      <c r="CL146" s="21">
        <v>212.08943759533318</v>
      </c>
      <c r="CM146" s="21">
        <v>213.06562259614572</v>
      </c>
      <c r="CN146" s="21"/>
      <c r="CO146" s="21"/>
      <c r="CP146" s="21"/>
      <c r="CQ146" s="21"/>
      <c r="CR146" s="21"/>
    </row>
    <row r="147" spans="1:96" x14ac:dyDescent="0.2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197">
        <v>224.82728994194048</v>
      </c>
      <c r="CJ147" s="197">
        <v>225.96512115855293</v>
      </c>
      <c r="CK147" s="197">
        <v>229.91859955935934</v>
      </c>
      <c r="CL147" s="21">
        <v>231.47053778891183</v>
      </c>
      <c r="CM147" s="21">
        <v>231.02288765374027</v>
      </c>
      <c r="CN147" s="21"/>
      <c r="CO147" s="21"/>
      <c r="CP147" s="21"/>
      <c r="CQ147" s="21"/>
      <c r="CR147" s="21"/>
    </row>
    <row r="148" spans="1:96" x14ac:dyDescent="0.2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197">
        <v>208.1112964603947</v>
      </c>
      <c r="CJ148" s="197">
        <v>214.3651271650007</v>
      </c>
      <c r="CK148" s="197">
        <v>217.31442477114155</v>
      </c>
      <c r="CL148" s="21">
        <v>218.80698792897252</v>
      </c>
      <c r="CM148" s="21">
        <v>218.58769863802095</v>
      </c>
      <c r="CN148" s="21"/>
      <c r="CO148" s="21"/>
      <c r="CP148" s="21"/>
      <c r="CQ148" s="21"/>
      <c r="CR148" s="21"/>
    </row>
    <row r="149" spans="1:96" x14ac:dyDescent="0.2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197">
        <v>201.58778298663984</v>
      </c>
      <c r="CJ149" s="197">
        <v>206.90848775347516</v>
      </c>
      <c r="CK149" s="197">
        <v>216.55089096000691</v>
      </c>
      <c r="CL149" s="21">
        <v>218.37954321571979</v>
      </c>
      <c r="CM149" s="21">
        <v>220.53613783096608</v>
      </c>
      <c r="CN149" s="21"/>
      <c r="CO149" s="21"/>
      <c r="CP149" s="21"/>
      <c r="CQ149" s="21"/>
      <c r="CR149" s="21"/>
    </row>
    <row r="150" spans="1:96" x14ac:dyDescent="0.2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197">
        <v>190.08185895704818</v>
      </c>
      <c r="CJ150" s="197">
        <v>191.79591616383107</v>
      </c>
      <c r="CK150" s="197">
        <v>195.08056022023129</v>
      </c>
      <c r="CL150" s="21">
        <v>198.29006270899541</v>
      </c>
      <c r="CM150" s="21">
        <v>198.16117196670479</v>
      </c>
      <c r="CN150" s="21"/>
      <c r="CO150" s="21"/>
      <c r="CP150" s="21"/>
      <c r="CQ150" s="21"/>
      <c r="CR150" s="21"/>
    </row>
    <row r="151" spans="1:96" x14ac:dyDescent="0.2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197">
        <v>203.9389157869083</v>
      </c>
      <c r="CJ151" s="197">
        <v>201.39872505804814</v>
      </c>
      <c r="CK151" s="197">
        <v>206.03326194719691</v>
      </c>
      <c r="CL151" s="21">
        <v>206.84535156102854</v>
      </c>
      <c r="CM151" s="21">
        <v>210.15992707159262</v>
      </c>
      <c r="CN151" s="21"/>
      <c r="CO151" s="21"/>
      <c r="CP151" s="21"/>
      <c r="CQ151" s="21"/>
      <c r="CR151" s="21"/>
    </row>
    <row r="152" spans="1:96" x14ac:dyDescent="0.2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197">
        <v>213.21746618574352</v>
      </c>
      <c r="CJ152" s="197">
        <v>220.02434695094357</v>
      </c>
      <c r="CK152" s="197">
        <v>229.27720539323556</v>
      </c>
      <c r="CL152" s="21">
        <v>227.72686679046794</v>
      </c>
      <c r="CM152" s="21">
        <v>225.98330307533558</v>
      </c>
      <c r="CN152" s="21"/>
      <c r="CO152" s="21"/>
      <c r="CP152" s="21"/>
      <c r="CQ152" s="21"/>
      <c r="CR152" s="21"/>
    </row>
    <row r="153" spans="1:96" x14ac:dyDescent="0.2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197">
        <v>272.62087567972145</v>
      </c>
      <c r="CJ153" s="197">
        <v>276.53879487244262</v>
      </c>
      <c r="CK153" s="197">
        <v>277.92141684310485</v>
      </c>
      <c r="CL153" s="21">
        <v>282.26801626091554</v>
      </c>
      <c r="CM153" s="21">
        <v>288.45198067521159</v>
      </c>
      <c r="CN153" s="21"/>
      <c r="CO153" s="21"/>
      <c r="CP153" s="21"/>
      <c r="CQ153" s="21"/>
      <c r="CR153" s="21"/>
    </row>
    <row r="154" spans="1:96" x14ac:dyDescent="0.2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197">
        <v>206.58663839836291</v>
      </c>
      <c r="CJ154" s="197">
        <v>206.31899948998557</v>
      </c>
      <c r="CK154" s="197">
        <v>217.03502695853598</v>
      </c>
      <c r="CL154" s="21">
        <v>224.45302460956322</v>
      </c>
      <c r="CM154" s="21">
        <v>224.54295790348419</v>
      </c>
      <c r="CN154" s="21"/>
      <c r="CO154" s="21"/>
      <c r="CP154" s="21"/>
      <c r="CQ154" s="21"/>
      <c r="CR154" s="21"/>
    </row>
    <row r="155" spans="1:96" x14ac:dyDescent="0.2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197">
        <v>233.49492902796771</v>
      </c>
      <c r="CJ155" s="197">
        <v>235.79310883822168</v>
      </c>
      <c r="CK155" s="197">
        <v>235.86852657928597</v>
      </c>
      <c r="CL155" s="21">
        <v>244.74818656580476</v>
      </c>
      <c r="CM155" s="21">
        <v>242.20038997626659</v>
      </c>
      <c r="CN155" s="21"/>
      <c r="CO155" s="21"/>
      <c r="CP155" s="21"/>
      <c r="CQ155" s="21"/>
      <c r="CR155" s="21"/>
    </row>
    <row r="156" spans="1:96" x14ac:dyDescent="0.2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197">
        <v>309.09464578450104</v>
      </c>
      <c r="CJ156" s="197">
        <v>325.69118634157485</v>
      </c>
      <c r="CK156" s="197">
        <v>328.74734763974487</v>
      </c>
      <c r="CL156" s="21">
        <v>321.07158637553891</v>
      </c>
      <c r="CM156" s="21">
        <v>329.79994431711418</v>
      </c>
      <c r="CN156" s="21"/>
      <c r="CO156" s="21"/>
      <c r="CP156" s="21"/>
      <c r="CQ156" s="21"/>
      <c r="CR156" s="21"/>
    </row>
    <row r="157" spans="1:96" x14ac:dyDescent="0.2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197">
        <v>173.67649520527894</v>
      </c>
      <c r="CJ157" s="197">
        <v>177.44517217508385</v>
      </c>
      <c r="CK157" s="197">
        <v>179.49011638030231</v>
      </c>
      <c r="CL157" s="21">
        <v>180.99521422779407</v>
      </c>
      <c r="CM157" s="21">
        <v>180.57744391801705</v>
      </c>
      <c r="CN157" s="21"/>
      <c r="CO157" s="21"/>
      <c r="CP157" s="21"/>
      <c r="CQ157" s="21"/>
      <c r="CR157" s="21"/>
    </row>
    <row r="158" spans="1:96" x14ac:dyDescent="0.2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197">
        <v>249.68155440440887</v>
      </c>
      <c r="CJ158" s="197">
        <v>255.11639679491037</v>
      </c>
      <c r="CK158" s="197">
        <v>258.82289783301729</v>
      </c>
      <c r="CL158" s="21">
        <v>263.82472940934861</v>
      </c>
      <c r="CM158" s="21">
        <v>265.73509671833415</v>
      </c>
      <c r="CN158" s="21"/>
      <c r="CO158" s="21"/>
      <c r="CP158" s="21"/>
      <c r="CQ158" s="21"/>
      <c r="CR158" s="21"/>
    </row>
    <row r="159" spans="1:96" x14ac:dyDescent="0.2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197">
        <v>196.28664377300078</v>
      </c>
      <c r="CJ159" s="197">
        <v>197.62213121993204</v>
      </c>
      <c r="CK159" s="197">
        <v>197.64904343068329</v>
      </c>
      <c r="CL159" s="21">
        <v>196.5671956499219</v>
      </c>
      <c r="CM159" s="21">
        <v>196.7613963272122</v>
      </c>
      <c r="CN159" s="21"/>
      <c r="CO159" s="21"/>
      <c r="CP159" s="21"/>
      <c r="CQ159" s="21"/>
      <c r="CR159" s="21"/>
    </row>
    <row r="160" spans="1:96" x14ac:dyDescent="0.2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197">
        <v>216.75847775426385</v>
      </c>
      <c r="CJ160" s="197">
        <v>216.98980469429924</v>
      </c>
      <c r="CK160" s="197">
        <v>218.66181371918293</v>
      </c>
      <c r="CL160" s="21">
        <v>216.2286863142894</v>
      </c>
      <c r="CM160" s="21">
        <v>217.67095382349035</v>
      </c>
      <c r="CN160" s="21"/>
      <c r="CO160" s="21"/>
      <c r="CP160" s="21"/>
      <c r="CQ160" s="21"/>
      <c r="CR160" s="21"/>
    </row>
    <row r="161" spans="1:96" x14ac:dyDescent="0.2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197">
        <v>203.00827984656286</v>
      </c>
      <c r="CJ161" s="197">
        <v>203.64324331481671</v>
      </c>
      <c r="CK161" s="197">
        <v>209.9214665873549</v>
      </c>
      <c r="CL161" s="21">
        <v>210.57369486063479</v>
      </c>
      <c r="CM161" s="21">
        <v>215.17657218753521</v>
      </c>
      <c r="CN161" s="21"/>
      <c r="CO161" s="21"/>
      <c r="CP161" s="21"/>
      <c r="CQ161" s="21"/>
      <c r="CR161" s="21"/>
    </row>
    <row r="162" spans="1:96" x14ac:dyDescent="0.2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197">
        <v>234.26025194327514</v>
      </c>
      <c r="CJ162" s="197">
        <v>241.78343183699863</v>
      </c>
      <c r="CK162" s="197">
        <v>234.37612390762422</v>
      </c>
      <c r="CL162" s="21">
        <v>240.13389869925268</v>
      </c>
      <c r="CM162" s="21">
        <v>245.52777578832763</v>
      </c>
      <c r="CN162" s="21"/>
      <c r="CO162" s="21"/>
      <c r="CP162" s="21"/>
      <c r="CQ162" s="21"/>
      <c r="CR162" s="21"/>
    </row>
    <row r="163" spans="1:96" x14ac:dyDescent="0.2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197">
        <v>226.27999370267688</v>
      </c>
      <c r="CJ163" s="197">
        <v>228.80798803136079</v>
      </c>
      <c r="CK163" s="197">
        <v>240.74038666913856</v>
      </c>
      <c r="CL163" s="21">
        <v>239.72387975109964</v>
      </c>
      <c r="CM163" s="21">
        <v>244.37233678575856</v>
      </c>
      <c r="CN163" s="21"/>
      <c r="CO163" s="21"/>
      <c r="CP163" s="21"/>
      <c r="CQ163" s="21"/>
      <c r="CR163" s="21"/>
    </row>
    <row r="164" spans="1:96" x14ac:dyDescent="0.2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197">
        <v>237.72974072059529</v>
      </c>
      <c r="CJ164" s="197">
        <v>228.43507373421477</v>
      </c>
      <c r="CK164" s="197">
        <v>228.41751134607327</v>
      </c>
      <c r="CL164" s="21">
        <v>229.21420132853302</v>
      </c>
      <c r="CM164" s="21">
        <v>241.19958609673887</v>
      </c>
      <c r="CN164" s="21"/>
      <c r="CO164" s="21"/>
      <c r="CP164" s="21"/>
      <c r="CQ164" s="21"/>
      <c r="CR164" s="21"/>
    </row>
    <row r="165" spans="1:96" x14ac:dyDescent="0.2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197">
        <v>191.6044866325233</v>
      </c>
      <c r="CJ165" s="197">
        <v>194.17282294251152</v>
      </c>
      <c r="CK165" s="197">
        <v>193.54740094354207</v>
      </c>
      <c r="CL165" s="21">
        <v>192.00308180407407</v>
      </c>
      <c r="CM165" s="21">
        <v>192.30598128849198</v>
      </c>
      <c r="CN165" s="21"/>
      <c r="CO165" s="21"/>
      <c r="CP165" s="21"/>
      <c r="CQ165" s="21"/>
      <c r="CR165" s="21"/>
    </row>
    <row r="166" spans="1:96" x14ac:dyDescent="0.2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197">
        <v>287.41426949714304</v>
      </c>
      <c r="CJ166" s="197">
        <v>297.79917150144047</v>
      </c>
      <c r="CK166" s="197">
        <v>307.15844592575428</v>
      </c>
      <c r="CL166" s="21">
        <v>295.88517636366453</v>
      </c>
      <c r="CM166" s="21">
        <v>306.41418834270524</v>
      </c>
      <c r="CN166" s="21"/>
      <c r="CO166" s="21"/>
      <c r="CP166" s="21"/>
      <c r="CQ166" s="21"/>
      <c r="CR166" s="21"/>
    </row>
    <row r="167" spans="1:96" x14ac:dyDescent="0.2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197">
        <v>221.24901355146758</v>
      </c>
      <c r="CJ167" s="197">
        <v>220.26439266908983</v>
      </c>
      <c r="CK167" s="197">
        <v>217.48439679251302</v>
      </c>
      <c r="CL167" s="21">
        <v>219.37073572962285</v>
      </c>
      <c r="CM167" s="21">
        <v>219.93200284067015</v>
      </c>
      <c r="CN167" s="21"/>
      <c r="CO167" s="21"/>
      <c r="CP167" s="21"/>
      <c r="CQ167" s="21"/>
      <c r="CR167" s="21"/>
    </row>
    <row r="168" spans="1:96" x14ac:dyDescent="0.2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197">
        <v>174.5917929198589</v>
      </c>
      <c r="CJ168" s="197">
        <v>178.15940480504909</v>
      </c>
      <c r="CK168" s="197">
        <v>181.42192534749319</v>
      </c>
      <c r="CL168" s="21">
        <v>178.31431633317064</v>
      </c>
      <c r="CM168" s="21">
        <v>180.77760435842004</v>
      </c>
      <c r="CN168" s="21"/>
      <c r="CO168" s="21"/>
      <c r="CP168" s="21"/>
      <c r="CQ168" s="21"/>
      <c r="CR168" s="21"/>
    </row>
    <row r="169" spans="1:96" x14ac:dyDescent="0.2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197">
        <v>236.99450208775846</v>
      </c>
      <c r="CJ169" s="197">
        <v>237.54323712390376</v>
      </c>
      <c r="CK169" s="197">
        <v>237.12764770023483</v>
      </c>
      <c r="CL169" s="21">
        <v>239.77371723089274</v>
      </c>
      <c r="CM169" s="21">
        <v>243.02613657380033</v>
      </c>
      <c r="CN169" s="21"/>
      <c r="CO169" s="21"/>
      <c r="CP169" s="21"/>
      <c r="CQ169" s="21"/>
      <c r="CR169" s="21"/>
    </row>
    <row r="170" spans="1:96" x14ac:dyDescent="0.2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197">
        <v>193.42395617142324</v>
      </c>
      <c r="CJ170" s="197">
        <v>196.72424764312856</v>
      </c>
      <c r="CK170" s="197">
        <v>199.57412789513114</v>
      </c>
      <c r="CL170" s="21">
        <v>202.40521780167936</v>
      </c>
      <c r="CM170" s="21">
        <v>202.32118378503662</v>
      </c>
      <c r="CN170" s="21"/>
      <c r="CO170" s="21"/>
      <c r="CP170" s="21"/>
      <c r="CQ170" s="21"/>
      <c r="CR170" s="21"/>
    </row>
    <row r="171" spans="1:96" x14ac:dyDescent="0.2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197">
        <v>198.39388109530981</v>
      </c>
      <c r="CJ171" s="197">
        <v>199.76634893456071</v>
      </c>
      <c r="CK171" s="197">
        <v>194.14404192942652</v>
      </c>
      <c r="CL171" s="21">
        <v>194.19738879935898</v>
      </c>
      <c r="CM171" s="21">
        <v>194.13731678788346</v>
      </c>
      <c r="CN171" s="21"/>
      <c r="CO171" s="21"/>
      <c r="CP171" s="21"/>
      <c r="CQ171" s="21"/>
      <c r="CR171" s="21"/>
    </row>
    <row r="172" spans="1:96" x14ac:dyDescent="0.2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197">
        <v>216.48593229915343</v>
      </c>
      <c r="CJ172" s="197">
        <v>216.37097929042275</v>
      </c>
      <c r="CK172" s="197">
        <v>218.43546392496259</v>
      </c>
      <c r="CL172" s="21">
        <v>213.79209998230243</v>
      </c>
      <c r="CM172" s="21">
        <v>214.56872669136905</v>
      </c>
      <c r="CN172" s="21"/>
      <c r="CO172" s="21"/>
      <c r="CP172" s="21"/>
      <c r="CQ172" s="21"/>
      <c r="CR172" s="21"/>
    </row>
    <row r="173" spans="1:96" x14ac:dyDescent="0.2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197">
        <v>231.73716747998299</v>
      </c>
      <c r="CJ173" s="197">
        <v>231.97480806978922</v>
      </c>
      <c r="CK173" s="197">
        <v>232.93893927925225</v>
      </c>
      <c r="CL173" s="21">
        <v>233.96677612092796</v>
      </c>
      <c r="CM173" s="21">
        <v>233.65375397256298</v>
      </c>
      <c r="CN173" s="21"/>
      <c r="CO173" s="21"/>
      <c r="CP173" s="21"/>
      <c r="CQ173" s="21"/>
      <c r="CR173" s="21"/>
    </row>
    <row r="174" spans="1:96" x14ac:dyDescent="0.2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197">
        <v>212.04284699987576</v>
      </c>
      <c r="CJ174" s="197">
        <v>217.53776434316049</v>
      </c>
      <c r="CK174" s="197">
        <v>218.10169754393382</v>
      </c>
      <c r="CL174" s="21">
        <v>219.36222754434689</v>
      </c>
      <c r="CM174" s="21">
        <v>218.77607999688516</v>
      </c>
      <c r="CN174" s="21"/>
      <c r="CO174" s="21"/>
      <c r="CP174" s="21"/>
      <c r="CQ174" s="21"/>
      <c r="CR174" s="21"/>
    </row>
    <row r="175" spans="1:96" x14ac:dyDescent="0.2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197">
        <v>207.73287177504193</v>
      </c>
      <c r="CJ175" s="197">
        <v>212.99780318761154</v>
      </c>
      <c r="CK175" s="197">
        <v>220.61598015403919</v>
      </c>
      <c r="CL175" s="21">
        <v>222.05659321735047</v>
      </c>
      <c r="CM175" s="21">
        <v>224.53783496867038</v>
      </c>
      <c r="CN175" s="21"/>
      <c r="CO175" s="21"/>
      <c r="CP175" s="21"/>
      <c r="CQ175" s="21"/>
      <c r="CR175" s="21"/>
    </row>
    <row r="176" spans="1:96" x14ac:dyDescent="0.2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197">
        <v>194.99722471990881</v>
      </c>
      <c r="CJ176" s="197">
        <v>195.69622178500492</v>
      </c>
      <c r="CK176" s="197">
        <v>196.43341047016722</v>
      </c>
      <c r="CL176" s="21">
        <v>199.34796275379654</v>
      </c>
      <c r="CM176" s="21">
        <v>198.87608309810994</v>
      </c>
      <c r="CN176" s="21"/>
      <c r="CO176" s="21"/>
      <c r="CP176" s="21"/>
      <c r="CQ176" s="21"/>
      <c r="CR176" s="21"/>
    </row>
    <row r="177" spans="1:96" x14ac:dyDescent="0.2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197">
        <v>209.82907106365934</v>
      </c>
      <c r="CJ177" s="197">
        <v>206.52655421335507</v>
      </c>
      <c r="CK177" s="197">
        <v>208.63299493517147</v>
      </c>
      <c r="CL177" s="21">
        <v>208.91382075334835</v>
      </c>
      <c r="CM177" s="21">
        <v>212.72598062746272</v>
      </c>
      <c r="CN177" s="21"/>
      <c r="CO177" s="21"/>
      <c r="CP177" s="21"/>
      <c r="CQ177" s="21"/>
      <c r="CR177" s="21"/>
    </row>
    <row r="178" spans="1:96" x14ac:dyDescent="0.2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197">
        <v>218.81444062220416</v>
      </c>
      <c r="CJ178" s="197">
        <v>224.8934095121046</v>
      </c>
      <c r="CK178" s="197">
        <v>231.39843970385544</v>
      </c>
      <c r="CL178" s="21">
        <v>229.74826884683276</v>
      </c>
      <c r="CM178" s="21">
        <v>227.09829133126337</v>
      </c>
      <c r="CN178" s="21"/>
      <c r="CO178" s="21"/>
      <c r="CP178" s="21"/>
      <c r="CQ178" s="21"/>
      <c r="CR178" s="21"/>
    </row>
    <row r="179" spans="1:96" x14ac:dyDescent="0.2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197">
        <v>280.19662730567262</v>
      </c>
      <c r="CJ179" s="197">
        <v>283.26684383009592</v>
      </c>
      <c r="CK179" s="197">
        <v>281.24160814142175</v>
      </c>
      <c r="CL179" s="21">
        <v>284.99459029775289</v>
      </c>
      <c r="CM179" s="21">
        <v>291.46228833102469</v>
      </c>
      <c r="CN179" s="21"/>
      <c r="CO179" s="21"/>
      <c r="CP179" s="21"/>
      <c r="CQ179" s="21"/>
      <c r="CR179" s="21"/>
    </row>
    <row r="180" spans="1:96" x14ac:dyDescent="0.2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197">
        <v>217.41243515347097</v>
      </c>
      <c r="CJ180" s="197">
        <v>216.51403303545086</v>
      </c>
      <c r="CK180" s="197">
        <v>224.54914540226318</v>
      </c>
      <c r="CL180" s="21">
        <v>230.38334496236382</v>
      </c>
      <c r="CM180" s="21">
        <v>230.94979042851821</v>
      </c>
      <c r="CN180" s="21"/>
      <c r="CO180" s="21"/>
      <c r="CP180" s="21"/>
      <c r="CQ180" s="21"/>
      <c r="CR180" s="21"/>
    </row>
    <row r="181" spans="1:96" x14ac:dyDescent="0.2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197">
        <v>237.57755941624993</v>
      </c>
      <c r="CJ181" s="197">
        <v>239.00806527608361</v>
      </c>
      <c r="CK181" s="197">
        <v>235.63746921402355</v>
      </c>
      <c r="CL181" s="21">
        <v>243.57793327308443</v>
      </c>
      <c r="CM181" s="21">
        <v>240.45438896972792</v>
      </c>
      <c r="CN181" s="21"/>
      <c r="CO181" s="21"/>
      <c r="CP181" s="21"/>
      <c r="CQ181" s="21"/>
      <c r="CR181" s="21"/>
    </row>
    <row r="182" spans="1:96" x14ac:dyDescent="0.2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197">
        <v>318.75471954473551</v>
      </c>
      <c r="CJ182" s="197">
        <v>334.6924553872978</v>
      </c>
      <c r="CK182" s="197">
        <v>333.83177987949477</v>
      </c>
      <c r="CL182" s="21">
        <v>324.63388226069856</v>
      </c>
      <c r="CM182" s="21">
        <v>333.33959783648129</v>
      </c>
      <c r="CN182" s="21"/>
      <c r="CO182" s="21"/>
      <c r="CP182" s="21"/>
      <c r="CQ182" s="21"/>
      <c r="CR182" s="21"/>
    </row>
    <row r="183" spans="1:96" x14ac:dyDescent="0.2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197">
        <v>177.44839280606308</v>
      </c>
      <c r="CJ183" s="197">
        <v>180.55679173942977</v>
      </c>
      <c r="CK183" s="197">
        <v>179.73494764826845</v>
      </c>
      <c r="CL183" s="21">
        <v>181.16801357304857</v>
      </c>
      <c r="CM183" s="21">
        <v>180.60844799867283</v>
      </c>
      <c r="CN183" s="21"/>
      <c r="CO183" s="21"/>
      <c r="CP183" s="21"/>
      <c r="CQ183" s="21"/>
      <c r="CR183" s="21"/>
    </row>
    <row r="184" spans="1:96" x14ac:dyDescent="0.2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197">
        <v>245.87907678747465</v>
      </c>
      <c r="CJ184" s="197">
        <v>251.65040397770895</v>
      </c>
      <c r="CK184" s="197">
        <v>257.03925210208723</v>
      </c>
      <c r="CL184" s="21">
        <v>263.57222093248623</v>
      </c>
      <c r="CM184" s="21">
        <v>264.34072047159822</v>
      </c>
      <c r="CN184" s="21"/>
      <c r="CO184" s="21"/>
      <c r="CP184" s="21"/>
      <c r="CQ184" s="21"/>
      <c r="CR184" s="21"/>
    </row>
    <row r="185" spans="1:96" x14ac:dyDescent="0.2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197">
        <v>194.69639609714446</v>
      </c>
      <c r="CJ185" s="197">
        <v>197.06888699918593</v>
      </c>
      <c r="CK185" s="197">
        <v>199.6604168294472</v>
      </c>
      <c r="CL185" s="21">
        <v>199.55438636944453</v>
      </c>
      <c r="CM185" s="21">
        <v>199.81107868775899</v>
      </c>
      <c r="CN185" s="21"/>
      <c r="CO185" s="21"/>
      <c r="CP185" s="21"/>
      <c r="CQ185" s="21"/>
      <c r="CR185" s="21"/>
    </row>
    <row r="186" spans="1:96" x14ac:dyDescent="0.2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197">
        <v>211.08825217016971</v>
      </c>
      <c r="CJ186" s="197">
        <v>212.77062107494112</v>
      </c>
      <c r="CK186" s="197">
        <v>216.97707296470446</v>
      </c>
      <c r="CL186" s="21">
        <v>215.5258851747567</v>
      </c>
      <c r="CM186" s="21">
        <v>217.00566686408087</v>
      </c>
      <c r="CN186" s="21"/>
      <c r="CO186" s="21"/>
      <c r="CP186" s="21"/>
      <c r="CQ186" s="21"/>
      <c r="CR186" s="21"/>
    </row>
    <row r="187" spans="1:96" x14ac:dyDescent="0.2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197">
        <v>199.8296307350987</v>
      </c>
      <c r="CJ187" s="197">
        <v>201.83231451651258</v>
      </c>
      <c r="CK187" s="197">
        <v>210.36682336584627</v>
      </c>
      <c r="CL187" s="21">
        <v>211.91885238994467</v>
      </c>
      <c r="CM187" s="21">
        <v>215.89837184845578</v>
      </c>
      <c r="CN187" s="21"/>
      <c r="CO187" s="21"/>
      <c r="CP187" s="21"/>
      <c r="CQ187" s="21"/>
      <c r="CR187" s="21"/>
    </row>
    <row r="188" spans="1:96" x14ac:dyDescent="0.2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197">
        <v>228.48056204118672</v>
      </c>
      <c r="CJ188" s="197">
        <v>236.75133559835194</v>
      </c>
      <c r="CK188" s="197">
        <v>234.07978487711927</v>
      </c>
      <c r="CL188" s="21">
        <v>239.33222540367103</v>
      </c>
      <c r="CM188" s="21">
        <v>244.67849676331633</v>
      </c>
      <c r="CN188" s="21"/>
      <c r="CO188" s="21"/>
      <c r="CP188" s="21"/>
      <c r="CQ188" s="21"/>
      <c r="CR188" s="21"/>
    </row>
    <row r="189" spans="1:96" x14ac:dyDescent="0.2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197">
        <v>221.12903436421726</v>
      </c>
      <c r="CJ189" s="197">
        <v>224.43565155464543</v>
      </c>
      <c r="CK189" s="197">
        <v>237.54947767659669</v>
      </c>
      <c r="CL189" s="21">
        <v>237.08350721095593</v>
      </c>
      <c r="CM189" s="21">
        <v>241.33074497466404</v>
      </c>
      <c r="CN189" s="21"/>
      <c r="CO189" s="21"/>
      <c r="CP189" s="21"/>
      <c r="CQ189" s="21"/>
      <c r="CR189" s="21"/>
    </row>
    <row r="190" spans="1:96" x14ac:dyDescent="0.2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197">
        <v>236.58732777459605</v>
      </c>
      <c r="CJ190" s="197">
        <v>229.5639929791231</v>
      </c>
      <c r="CK190" s="197">
        <v>232.45694410774379</v>
      </c>
      <c r="CL190" s="21">
        <v>233.93837445923467</v>
      </c>
      <c r="CM190" s="21">
        <v>245.57915106721907</v>
      </c>
      <c r="CN190" s="21"/>
      <c r="CO190" s="21"/>
      <c r="CP190" s="21"/>
      <c r="CQ190" s="21"/>
      <c r="CR190" s="21"/>
    </row>
    <row r="191" spans="1:96" x14ac:dyDescent="0.2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197">
        <v>189.82830937034606</v>
      </c>
      <c r="CJ191" s="197">
        <v>193.96151871977386</v>
      </c>
      <c r="CK191" s="197">
        <v>194.88419406152536</v>
      </c>
      <c r="CL191" s="21">
        <v>193.93867683905083</v>
      </c>
      <c r="CM191" s="21">
        <v>193.91579361326404</v>
      </c>
      <c r="CN191" s="21"/>
      <c r="CO191" s="21"/>
      <c r="CP191" s="21"/>
      <c r="CQ191" s="21"/>
      <c r="CR191" s="21"/>
    </row>
    <row r="192" spans="1:96" x14ac:dyDescent="0.2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197">
        <v>271.44296727654068</v>
      </c>
      <c r="CJ192" s="197">
        <v>281.71128788073736</v>
      </c>
      <c r="CK192" s="197">
        <v>294.58717573109197</v>
      </c>
      <c r="CL192" s="21">
        <v>285.09178024993571</v>
      </c>
      <c r="CM192" s="21">
        <v>299.34642076951235</v>
      </c>
      <c r="CN192" s="21"/>
      <c r="CO192" s="21"/>
      <c r="CP192" s="21"/>
      <c r="CQ192" s="21"/>
      <c r="CR192" s="21"/>
    </row>
    <row r="193" spans="1:96" x14ac:dyDescent="0.2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197">
        <v>222.24970337024806</v>
      </c>
      <c r="CJ193" s="197">
        <v>223.21141309045652</v>
      </c>
      <c r="CK193" s="197">
        <v>222.66912916126574</v>
      </c>
      <c r="CL193" s="21">
        <v>225.79202770363668</v>
      </c>
      <c r="CM193" s="21">
        <v>226.01439694494147</v>
      </c>
      <c r="CN193" s="21"/>
      <c r="CO193" s="21"/>
      <c r="CP193" s="21"/>
      <c r="CQ193" s="21"/>
      <c r="CR193" s="21"/>
    </row>
    <row r="194" spans="1:96" x14ac:dyDescent="0.2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197">
        <v>175.6980862343504</v>
      </c>
      <c r="CJ194" s="197">
        <v>180.08822982976977</v>
      </c>
      <c r="CK194" s="197">
        <v>185.15722189559818</v>
      </c>
      <c r="CL194" s="21">
        <v>183.23333294959912</v>
      </c>
      <c r="CM194" s="21">
        <v>185.23058649646859</v>
      </c>
      <c r="CN194" s="21"/>
      <c r="CO194" s="21"/>
      <c r="CP194" s="21"/>
      <c r="CQ194" s="21"/>
      <c r="CR194" s="21"/>
    </row>
    <row r="195" spans="1:96" x14ac:dyDescent="0.2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197">
        <v>238.87253914134266</v>
      </c>
      <c r="CJ195" s="197">
        <v>239.95299105678268</v>
      </c>
      <c r="CK195" s="197">
        <v>241.96388913374878</v>
      </c>
      <c r="CL195" s="21">
        <v>244.31157080477561</v>
      </c>
      <c r="CM195" s="21">
        <v>247.61198504530984</v>
      </c>
      <c r="CN195" s="21"/>
      <c r="CO195" s="21"/>
      <c r="CP195" s="21"/>
      <c r="CQ195" s="21"/>
      <c r="CR195" s="21"/>
    </row>
    <row r="196" spans="1:96" x14ac:dyDescent="0.2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197">
        <v>186.39819304614781</v>
      </c>
      <c r="CJ196" s="197">
        <v>189.8678973221387</v>
      </c>
      <c r="CK196" s="197">
        <v>195.86793148848264</v>
      </c>
      <c r="CL196" s="21">
        <v>199.13073861223342</v>
      </c>
      <c r="CM196" s="21">
        <v>197.35499433919347</v>
      </c>
      <c r="CN196" s="21"/>
      <c r="CO196" s="21"/>
      <c r="CP196" s="21"/>
      <c r="CQ196" s="21"/>
      <c r="CR196" s="21"/>
    </row>
    <row r="197" spans="1:96" x14ac:dyDescent="0.2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197">
        <v>202.12321931542778</v>
      </c>
      <c r="CJ197" s="197">
        <v>204.7363396541964</v>
      </c>
      <c r="CK197" s="197">
        <v>202.21553626798197</v>
      </c>
      <c r="CL197" s="21">
        <v>202.19785044538477</v>
      </c>
      <c r="CM197" s="21">
        <v>202.39932133405335</v>
      </c>
      <c r="CN197" s="21"/>
      <c r="CO197" s="21"/>
      <c r="CP197" s="21"/>
      <c r="CQ197" s="21"/>
      <c r="CR197" s="21"/>
    </row>
    <row r="198" spans="1:96" x14ac:dyDescent="0.2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197">
        <v>208.82899119396555</v>
      </c>
      <c r="CJ198" s="197">
        <v>210.69429313074136</v>
      </c>
      <c r="CK198" s="197">
        <v>213.33815989206951</v>
      </c>
      <c r="CL198" s="21">
        <v>210.34665455302783</v>
      </c>
      <c r="CM198" s="21">
        <v>211.29112199943401</v>
      </c>
      <c r="CN198" s="21"/>
      <c r="CO198" s="21"/>
      <c r="CP198" s="21"/>
      <c r="CQ198" s="21"/>
      <c r="CR198" s="21"/>
    </row>
    <row r="199" spans="1:96" x14ac:dyDescent="0.2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197">
        <v>230.54985150842336</v>
      </c>
      <c r="CJ199" s="197">
        <v>232.43819683415592</v>
      </c>
      <c r="CK199" s="197">
        <v>235.36466668383778</v>
      </c>
      <c r="CL199" s="21">
        <v>236.56777986132548</v>
      </c>
      <c r="CM199" s="21">
        <v>235.62391774300661</v>
      </c>
      <c r="CN199" s="21"/>
      <c r="CO199" s="21"/>
      <c r="CP199" s="21"/>
      <c r="CQ199" s="21"/>
      <c r="CR199" s="21"/>
    </row>
    <row r="200" spans="1:96" x14ac:dyDescent="0.2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197">
        <v>211.77730525468229</v>
      </c>
      <c r="CJ200" s="197">
        <v>218.088003474212</v>
      </c>
      <c r="CK200" s="197">
        <v>220.59693983337274</v>
      </c>
      <c r="CL200" s="21">
        <v>222.78058391207162</v>
      </c>
      <c r="CM200" s="21">
        <v>222.6789054272794</v>
      </c>
      <c r="CN200" s="21"/>
      <c r="CO200" s="21"/>
      <c r="CP200" s="21"/>
      <c r="CQ200" s="21"/>
      <c r="CR200" s="21"/>
    </row>
    <row r="201" spans="1:96" x14ac:dyDescent="0.2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197">
        <v>205.96865783409339</v>
      </c>
      <c r="CJ201" s="197">
        <v>211.12988801966725</v>
      </c>
      <c r="CK201" s="197">
        <v>219.8503390827876</v>
      </c>
      <c r="CL201" s="21">
        <v>222.59032501248717</v>
      </c>
      <c r="CM201" s="21">
        <v>224.27894275823724</v>
      </c>
      <c r="CN201" s="21"/>
      <c r="CO201" s="21"/>
      <c r="CP201" s="21"/>
      <c r="CQ201" s="21"/>
      <c r="CR201" s="21"/>
    </row>
    <row r="202" spans="1:96" x14ac:dyDescent="0.2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197">
        <v>193.186999088411</v>
      </c>
      <c r="CJ202" s="197">
        <v>195.53896262251905</v>
      </c>
      <c r="CK202" s="197">
        <v>198.3901506602337</v>
      </c>
      <c r="CL202" s="21">
        <v>201.77075878434258</v>
      </c>
      <c r="CM202" s="21">
        <v>201.92935070647303</v>
      </c>
      <c r="CN202" s="21"/>
      <c r="CO202" s="21"/>
      <c r="CP202" s="21"/>
      <c r="CQ202" s="21"/>
      <c r="CR202" s="21"/>
    </row>
    <row r="203" spans="1:96" x14ac:dyDescent="0.2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197">
        <v>207.51227964866737</v>
      </c>
      <c r="CJ203" s="197">
        <v>206.2574785541504</v>
      </c>
      <c r="CK203" s="197">
        <v>210.65894149629005</v>
      </c>
      <c r="CL203" s="21">
        <v>210.61269307483434</v>
      </c>
      <c r="CM203" s="21">
        <v>213.78430114266865</v>
      </c>
      <c r="CN203" s="21"/>
      <c r="CO203" s="21"/>
      <c r="CP203" s="21"/>
      <c r="CQ203" s="21"/>
      <c r="CR203" s="21"/>
    </row>
    <row r="204" spans="1:96" x14ac:dyDescent="0.2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197">
        <v>218.47811687936328</v>
      </c>
      <c r="CJ204" s="197">
        <v>226.13933194899309</v>
      </c>
      <c r="CK204" s="197">
        <v>234.86088909039907</v>
      </c>
      <c r="CL204" s="21">
        <v>233.53349028040142</v>
      </c>
      <c r="CM204" s="21">
        <v>231.95694597612663</v>
      </c>
      <c r="CN204" s="21"/>
      <c r="CO204" s="21"/>
      <c r="CP204" s="21"/>
      <c r="CQ204" s="21"/>
      <c r="CR204" s="21"/>
    </row>
    <row r="205" spans="1:96" x14ac:dyDescent="0.2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197">
        <v>275.76564435036431</v>
      </c>
      <c r="CJ205" s="197">
        <v>280.73167133353724</v>
      </c>
      <c r="CK205" s="197">
        <v>281.61686196636208</v>
      </c>
      <c r="CL205" s="21">
        <v>285.26749714949176</v>
      </c>
      <c r="CM205" s="21">
        <v>291.12914449068114</v>
      </c>
      <c r="CN205" s="21"/>
      <c r="CO205" s="21"/>
      <c r="CP205" s="21"/>
      <c r="CQ205" s="21"/>
      <c r="CR205" s="21"/>
    </row>
    <row r="206" spans="1:96" x14ac:dyDescent="0.2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197">
        <v>207.01434681268358</v>
      </c>
      <c r="CJ206" s="197">
        <v>206.64319119923874</v>
      </c>
      <c r="CK206" s="197">
        <v>216.01020219211767</v>
      </c>
      <c r="CL206" s="21">
        <v>221.5870143913356</v>
      </c>
      <c r="CM206" s="21">
        <v>221.71164807002052</v>
      </c>
      <c r="CN206" s="21"/>
      <c r="CO206" s="21"/>
      <c r="CP206" s="21"/>
      <c r="CQ206" s="21"/>
      <c r="CR206" s="21"/>
    </row>
    <row r="207" spans="1:96" x14ac:dyDescent="0.2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197">
        <v>238.81112731032488</v>
      </c>
      <c r="CJ207" s="197">
        <v>241.82088880203318</v>
      </c>
      <c r="CK207" s="197">
        <v>241.25231456252135</v>
      </c>
      <c r="CL207" s="21">
        <v>249.84068135995417</v>
      </c>
      <c r="CM207" s="21">
        <v>247.4016283642558</v>
      </c>
      <c r="CN207" s="21"/>
      <c r="CO207" s="21"/>
      <c r="CP207" s="21"/>
      <c r="CQ207" s="21"/>
      <c r="CR207" s="21"/>
    </row>
    <row r="208" spans="1:96" x14ac:dyDescent="0.2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197">
        <v>315.69421099878787</v>
      </c>
      <c r="CJ208" s="197">
        <v>333.69755303675976</v>
      </c>
      <c r="CK208" s="197">
        <v>336.18320287352344</v>
      </c>
      <c r="CL208" s="21">
        <v>329.51303331858571</v>
      </c>
      <c r="CM208" s="21">
        <v>338.17086182951698</v>
      </c>
      <c r="CN208" s="21"/>
      <c r="CO208" s="21"/>
      <c r="CP208" s="21"/>
      <c r="CQ208" s="21"/>
      <c r="CR208" s="21"/>
    </row>
    <row r="209" spans="1:96" x14ac:dyDescent="0.2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197">
        <v>181.02155952932208</v>
      </c>
      <c r="CJ209" s="197">
        <v>185.37740410733858</v>
      </c>
      <c r="CK209" s="197">
        <v>186.86387803970945</v>
      </c>
      <c r="CL209" s="21">
        <v>188.24487853397741</v>
      </c>
      <c r="CM209" s="21">
        <v>187.65605542552387</v>
      </c>
      <c r="CN209" s="21"/>
      <c r="CO209" s="21"/>
      <c r="CP209" s="21"/>
      <c r="CQ209" s="21"/>
      <c r="CR209" s="21"/>
    </row>
    <row r="210" spans="1:96" x14ac:dyDescent="0.2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197">
        <v>230.01240570618532</v>
      </c>
      <c r="CJ210" s="197">
        <v>235.94748611843363</v>
      </c>
      <c r="CK210" s="197">
        <v>242.19172832239107</v>
      </c>
      <c r="CL210" s="21">
        <v>247.53054101052444</v>
      </c>
      <c r="CM210" s="21">
        <v>252.90830670357889</v>
      </c>
      <c r="CN210" s="21"/>
      <c r="CO210" s="21"/>
      <c r="CP210" s="21"/>
      <c r="CQ210" s="21"/>
      <c r="CR210" s="21"/>
    </row>
    <row r="211" spans="1:96" x14ac:dyDescent="0.2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197">
        <v>183.2038563171223</v>
      </c>
      <c r="CJ211" s="197">
        <v>186.25878897323901</v>
      </c>
      <c r="CK211" s="197">
        <v>189.89528722500773</v>
      </c>
      <c r="CL211" s="21">
        <v>191.15463779399255</v>
      </c>
      <c r="CM211" s="21">
        <v>190.39563575630157</v>
      </c>
      <c r="CN211" s="21"/>
      <c r="CO211" s="21"/>
      <c r="CP211" s="21"/>
      <c r="CQ211" s="21"/>
      <c r="CR211" s="21"/>
    </row>
    <row r="212" spans="1:96" x14ac:dyDescent="0.2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197">
        <v>201.46243516629613</v>
      </c>
      <c r="CJ212" s="197">
        <v>204.44455649466568</v>
      </c>
      <c r="CK212" s="197">
        <v>209.21242921205322</v>
      </c>
      <c r="CL212" s="21">
        <v>210.07916074216243</v>
      </c>
      <c r="CM212" s="21">
        <v>211.13046768074796</v>
      </c>
      <c r="CN212" s="21"/>
      <c r="CO212" s="21"/>
      <c r="CP212" s="21"/>
      <c r="CQ212" s="21"/>
      <c r="CR212" s="21"/>
    </row>
    <row r="213" spans="1:96" x14ac:dyDescent="0.2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197">
        <v>177.89724365011764</v>
      </c>
      <c r="CJ213" s="197">
        <v>178.49190212755829</v>
      </c>
      <c r="CK213" s="197">
        <v>187.91609376886015</v>
      </c>
      <c r="CL213" s="21">
        <v>189.26443600618143</v>
      </c>
      <c r="CM213" s="21">
        <v>191.47416044725659</v>
      </c>
      <c r="CN213" s="21"/>
      <c r="CO213" s="21"/>
      <c r="CP213" s="21"/>
      <c r="CQ213" s="21"/>
      <c r="CR213" s="21"/>
    </row>
    <row r="214" spans="1:96" x14ac:dyDescent="0.2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197">
        <v>223.48299245021238</v>
      </c>
      <c r="CJ214" s="197">
        <v>227.9076774053442</v>
      </c>
      <c r="CK214" s="197">
        <v>228.95409663885667</v>
      </c>
      <c r="CL214" s="21">
        <v>235.20345909185036</v>
      </c>
      <c r="CM214" s="21">
        <v>239.67520946422485</v>
      </c>
      <c r="CN214" s="21"/>
      <c r="CO214" s="21"/>
      <c r="CP214" s="21"/>
      <c r="CQ214" s="21"/>
      <c r="CR214" s="21"/>
    </row>
    <row r="215" spans="1:96" x14ac:dyDescent="0.2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197">
        <v>207.05771319651319</v>
      </c>
      <c r="CJ215" s="197">
        <v>209.83117753930912</v>
      </c>
      <c r="CK215" s="197">
        <v>219.63456218906066</v>
      </c>
      <c r="CL215" s="21">
        <v>217.23589658691242</v>
      </c>
      <c r="CM215" s="21">
        <v>219.08041124905617</v>
      </c>
      <c r="CN215" s="21"/>
      <c r="CO215" s="21"/>
      <c r="CP215" s="21"/>
      <c r="CQ215" s="21"/>
      <c r="CR215" s="21"/>
    </row>
    <row r="216" spans="1:96" x14ac:dyDescent="0.2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197">
        <v>222.67285249072799</v>
      </c>
      <c r="CJ216" s="197">
        <v>221.56538727662704</v>
      </c>
      <c r="CK216" s="197">
        <v>224.39672872467588</v>
      </c>
      <c r="CL216" s="21">
        <v>225.82092079409114</v>
      </c>
      <c r="CM216" s="21">
        <v>236.10262979762564</v>
      </c>
      <c r="CN216" s="21"/>
      <c r="CO216" s="21"/>
      <c r="CP216" s="21"/>
      <c r="CQ216" s="21"/>
      <c r="CR216" s="21"/>
    </row>
    <row r="217" spans="1:96" x14ac:dyDescent="0.2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197">
        <v>156.01666128144421</v>
      </c>
      <c r="CJ217" s="197">
        <v>159.88821547582782</v>
      </c>
      <c r="CK217" s="197">
        <v>164.2957481102209</v>
      </c>
      <c r="CL217" s="21">
        <v>167.05896092476854</v>
      </c>
      <c r="CM217" s="21">
        <v>166.80447041036862</v>
      </c>
      <c r="CN217" s="21"/>
      <c r="CO217" s="21"/>
      <c r="CP217" s="21"/>
      <c r="CQ217" s="21"/>
      <c r="CR217" s="21"/>
    </row>
    <row r="218" spans="1:96" x14ac:dyDescent="0.2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197">
        <v>270.34968503093808</v>
      </c>
      <c r="CJ218" s="197">
        <v>276.92348562916618</v>
      </c>
      <c r="CK218" s="197">
        <v>285.39359400130411</v>
      </c>
      <c r="CL218" s="21">
        <v>281.62746844137644</v>
      </c>
      <c r="CM218" s="21">
        <v>293.6756934355451</v>
      </c>
      <c r="CN218" s="21"/>
      <c r="CO218" s="21"/>
      <c r="CP218" s="21"/>
      <c r="CQ218" s="21"/>
      <c r="CR218" s="21"/>
    </row>
    <row r="219" spans="1:96" x14ac:dyDescent="0.2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197">
        <v>198.41532623023278</v>
      </c>
      <c r="CJ219" s="197">
        <v>202.88066667846749</v>
      </c>
      <c r="CK219" s="197">
        <v>206.68149902497325</v>
      </c>
      <c r="CL219" s="21">
        <v>207.97305052251701</v>
      </c>
      <c r="CM219" s="21">
        <v>208.4129212598628</v>
      </c>
      <c r="CN219" s="21"/>
      <c r="CO219" s="21"/>
      <c r="CP219" s="21"/>
      <c r="CQ219" s="21"/>
      <c r="CR219" s="21"/>
    </row>
    <row r="220" spans="1:96" x14ac:dyDescent="0.2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197">
        <v>159.14610232466802</v>
      </c>
      <c r="CJ220" s="197">
        <v>162.61170144262428</v>
      </c>
      <c r="CK220" s="197">
        <v>165.16845063641702</v>
      </c>
      <c r="CL220" s="21">
        <v>166.25161626982623</v>
      </c>
      <c r="CM220" s="21">
        <v>167.33195079605412</v>
      </c>
      <c r="CN220" s="21"/>
      <c r="CO220" s="21"/>
      <c r="CP220" s="21"/>
      <c r="CQ220" s="21"/>
      <c r="CR220" s="21"/>
    </row>
    <row r="221" spans="1:96" x14ac:dyDescent="0.2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197">
        <v>226.83013441613164</v>
      </c>
      <c r="CJ221" s="197">
        <v>229.42383563458782</v>
      </c>
      <c r="CK221" s="197">
        <v>232.61936868950107</v>
      </c>
      <c r="CL221" s="21">
        <v>227.63670147660804</v>
      </c>
      <c r="CM221" s="21">
        <v>229.32838110913596</v>
      </c>
      <c r="CN221" s="21"/>
      <c r="CO221" s="21"/>
      <c r="CP221" s="21"/>
      <c r="CQ221" s="21"/>
      <c r="CR221" s="21"/>
    </row>
    <row r="222" spans="1:96" x14ac:dyDescent="0.2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197">
        <v>175.63915884349498</v>
      </c>
      <c r="CJ222" s="197">
        <v>178.74793635019446</v>
      </c>
      <c r="CK222" s="197">
        <v>183.25576947775798</v>
      </c>
      <c r="CL222" s="21">
        <v>183.3317455913313</v>
      </c>
      <c r="CM222" s="21">
        <v>186.17674730043873</v>
      </c>
      <c r="CN222" s="21"/>
      <c r="CO222" s="21"/>
      <c r="CP222" s="21"/>
      <c r="CQ222" s="21"/>
      <c r="CR222" s="21"/>
    </row>
    <row r="223" spans="1:96" x14ac:dyDescent="0.2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197">
        <v>180.10430747592471</v>
      </c>
      <c r="CJ223" s="197">
        <v>182.05813440611661</v>
      </c>
      <c r="CK223" s="197">
        <v>184.58630493163696</v>
      </c>
      <c r="CL223" s="21">
        <v>182.09091251241151</v>
      </c>
      <c r="CM223" s="21">
        <v>184.01127878974378</v>
      </c>
      <c r="CN223" s="21"/>
      <c r="CO223" s="21"/>
      <c r="CP223" s="21"/>
      <c r="CQ223" s="21"/>
      <c r="CR223" s="21"/>
    </row>
    <row r="224" spans="1:96" x14ac:dyDescent="0.2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197">
        <v>181.87589476890565</v>
      </c>
      <c r="CJ224" s="197">
        <v>182.68405272995295</v>
      </c>
      <c r="CK224" s="197">
        <v>189.49261928234336</v>
      </c>
      <c r="CL224" s="21">
        <v>189.84951074897646</v>
      </c>
      <c r="CM224" s="21">
        <v>189.41552522746397</v>
      </c>
      <c r="CN224" s="21"/>
      <c r="CO224" s="21"/>
      <c r="CP224" s="21"/>
      <c r="CQ224" s="21"/>
      <c r="CR224" s="21"/>
    </row>
    <row r="225" spans="1:96" x14ac:dyDescent="0.2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197">
        <v>193.90581251560488</v>
      </c>
      <c r="CJ225" s="197">
        <v>197.9272761717927</v>
      </c>
      <c r="CK225" s="197">
        <v>204.08116464204201</v>
      </c>
      <c r="CL225" s="21">
        <v>204.8999713765881</v>
      </c>
      <c r="CM225" s="21">
        <v>202.69722972731094</v>
      </c>
      <c r="CN225" s="21"/>
      <c r="CO225" s="21"/>
      <c r="CP225" s="21"/>
      <c r="CQ225" s="21"/>
      <c r="CR225" s="21"/>
    </row>
    <row r="226" spans="1:96" x14ac:dyDescent="0.2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197">
        <v>191.64337649392073</v>
      </c>
      <c r="CJ226" s="197">
        <v>197.6430207872649</v>
      </c>
      <c r="CK226" s="197">
        <v>202.80834575497758</v>
      </c>
      <c r="CL226" s="21">
        <v>203.53830772304525</v>
      </c>
      <c r="CM226" s="21">
        <v>205.18103921728894</v>
      </c>
      <c r="CN226" s="21"/>
      <c r="CO226" s="21"/>
      <c r="CP226" s="21"/>
      <c r="CQ226" s="21"/>
      <c r="CR226" s="21"/>
    </row>
    <row r="227" spans="1:96" x14ac:dyDescent="0.2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197">
        <v>178.55620157807238</v>
      </c>
      <c r="CJ227" s="197">
        <v>181.42575110622076</v>
      </c>
      <c r="CK227" s="197">
        <v>188.09129332787106</v>
      </c>
      <c r="CL227" s="21">
        <v>188.03037688576063</v>
      </c>
      <c r="CM227" s="21">
        <v>189.75132448730434</v>
      </c>
      <c r="CN227" s="21"/>
      <c r="CO227" s="21"/>
      <c r="CP227" s="21"/>
      <c r="CQ227" s="21"/>
      <c r="CR227" s="21"/>
    </row>
    <row r="228" spans="1:96" x14ac:dyDescent="0.2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197">
        <v>175.3588264915993</v>
      </c>
      <c r="CJ228" s="197">
        <v>177.78178034556458</v>
      </c>
      <c r="CK228" s="197">
        <v>180.79098174086747</v>
      </c>
      <c r="CL228" s="21">
        <v>183.98309106002932</v>
      </c>
      <c r="CM228" s="21">
        <v>184.64687075643405</v>
      </c>
      <c r="CN228" s="21"/>
      <c r="CO228" s="21"/>
      <c r="CP228" s="21"/>
      <c r="CQ228" s="21"/>
      <c r="CR228" s="21"/>
    </row>
    <row r="229" spans="1:96" x14ac:dyDescent="0.2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197">
        <v>184.10322135021858</v>
      </c>
      <c r="CJ229" s="197">
        <v>185.74489463055281</v>
      </c>
      <c r="CK229" s="197">
        <v>193.5120743446825</v>
      </c>
      <c r="CL229" s="21">
        <v>196.97873639403255</v>
      </c>
      <c r="CM229" s="21">
        <v>199.28168443169616</v>
      </c>
      <c r="CN229" s="21"/>
      <c r="CO229" s="21"/>
      <c r="CP229" s="21"/>
      <c r="CQ229" s="21"/>
      <c r="CR229" s="21"/>
    </row>
    <row r="230" spans="1:96" x14ac:dyDescent="0.2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197">
        <v>174.19548085161043</v>
      </c>
      <c r="CJ230" s="197">
        <v>179.89585776590576</v>
      </c>
      <c r="CK230" s="197">
        <v>182.81069059544396</v>
      </c>
      <c r="CL230" s="21">
        <v>183.9186614441268</v>
      </c>
      <c r="CM230" s="21">
        <v>185.18950016284137</v>
      </c>
      <c r="CN230" s="21"/>
      <c r="CO230" s="21"/>
      <c r="CP230" s="21"/>
      <c r="CQ230" s="21"/>
      <c r="CR230" s="21"/>
    </row>
    <row r="231" spans="1:96" x14ac:dyDescent="0.2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197">
        <v>247.55273776544203</v>
      </c>
      <c r="CJ231" s="197">
        <v>250.99139113277818</v>
      </c>
      <c r="CK231" s="197">
        <v>255.67022038838621</v>
      </c>
      <c r="CL231" s="21">
        <v>261.16060902905781</v>
      </c>
      <c r="CM231" s="21">
        <v>267.54457204722297</v>
      </c>
      <c r="CN231" s="21"/>
      <c r="CO231" s="21"/>
      <c r="CP231" s="21"/>
      <c r="CQ231" s="21"/>
      <c r="CR231" s="21"/>
    </row>
    <row r="232" spans="1:96" x14ac:dyDescent="0.2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197">
        <v>202.41128071050159</v>
      </c>
      <c r="CJ232" s="197">
        <v>202.34736583822354</v>
      </c>
      <c r="CK232" s="197">
        <v>208.41769337932413</v>
      </c>
      <c r="CL232" s="21">
        <v>214.28240724163649</v>
      </c>
      <c r="CM232" s="21">
        <v>214.16593297862408</v>
      </c>
      <c r="CN232" s="21"/>
      <c r="CO232" s="21"/>
      <c r="CP232" s="21"/>
      <c r="CQ232" s="21"/>
      <c r="CR232" s="21"/>
    </row>
    <row r="233" spans="1:96" x14ac:dyDescent="0.2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197">
        <v>207.15718599382976</v>
      </c>
      <c r="CJ233" s="197">
        <v>211.05809443108905</v>
      </c>
      <c r="CK233" s="197">
        <v>216.74077567459182</v>
      </c>
      <c r="CL233" s="21">
        <v>225.52337794782159</v>
      </c>
      <c r="CM233" s="21">
        <v>222.94554855413057</v>
      </c>
      <c r="CN233" s="21"/>
      <c r="CO233" s="21"/>
      <c r="CP233" s="21"/>
      <c r="CQ233" s="21"/>
      <c r="CR233" s="21"/>
    </row>
    <row r="234" spans="1:96" x14ac:dyDescent="0.2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197">
        <v>289.20893559574023</v>
      </c>
      <c r="CJ234" s="197">
        <v>299.73207364176579</v>
      </c>
      <c r="CK234" s="197">
        <v>295.10285545090312</v>
      </c>
      <c r="CL234" s="21">
        <v>294.61566769022915</v>
      </c>
      <c r="CM234" s="21">
        <v>305.14711718416112</v>
      </c>
      <c r="CN234" s="21"/>
      <c r="CO234" s="21"/>
      <c r="CP234" s="21"/>
      <c r="CQ234" s="21"/>
      <c r="CR234" s="21"/>
    </row>
    <row r="235" spans="1:96" x14ac:dyDescent="0.2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197">
        <v>148.96172682778749</v>
      </c>
      <c r="CJ235" s="197">
        <v>152.08618253347831</v>
      </c>
      <c r="CK235" s="197">
        <v>155.16689300024458</v>
      </c>
      <c r="CL235" s="21">
        <v>157.77190261695847</v>
      </c>
      <c r="CM235" s="21">
        <v>163.04589108603929</v>
      </c>
      <c r="CN235" s="21"/>
      <c r="CO235" s="21"/>
      <c r="CP235" s="21"/>
      <c r="CQ235" s="21"/>
      <c r="CR235" s="21"/>
    </row>
    <row r="236" spans="1:96" s="5" customFormat="1" x14ac:dyDescent="0.2">
      <c r="BG236" s="9"/>
      <c r="BH236" s="9"/>
    </row>
    <row r="237" spans="1:96" s="5" customFormat="1" x14ac:dyDescent="0.2"/>
    <row r="238" spans="1:96" s="5" customFormat="1" ht="15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  <c r="AN238" s="198">
        <v>2020</v>
      </c>
    </row>
    <row r="239" spans="1:96" x14ac:dyDescent="0.2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197">
        <v>295.78554339631683</v>
      </c>
      <c r="AO239" s="21"/>
      <c r="AP239" s="5"/>
      <c r="AQ239" s="5"/>
      <c r="AR239" s="21"/>
      <c r="AS239" s="21"/>
    </row>
    <row r="240" spans="1:96" x14ac:dyDescent="0.2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197">
        <v>237.3152963775602</v>
      </c>
      <c r="AO240" s="21"/>
      <c r="AP240" s="5"/>
      <c r="AQ240" s="5"/>
      <c r="AR240" s="21"/>
      <c r="AS240" s="21"/>
      <c r="BD240" s="21"/>
    </row>
    <row r="241" spans="1:45" x14ac:dyDescent="0.2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197">
        <v>295.1430959471536</v>
      </c>
      <c r="AO241" s="21"/>
      <c r="AP241" s="5"/>
      <c r="AQ241" s="5"/>
      <c r="AR241" s="21"/>
      <c r="AS241" s="21"/>
    </row>
    <row r="242" spans="1:45" x14ac:dyDescent="0.2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197">
        <v>231.43012186964742</v>
      </c>
      <c r="AO242" s="21"/>
      <c r="AP242" s="5"/>
      <c r="AQ242" s="5"/>
      <c r="AR242" s="21"/>
      <c r="AS242" s="21"/>
    </row>
    <row r="243" spans="1:45" x14ac:dyDescent="0.2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197">
        <v>329.90636749294254</v>
      </c>
      <c r="AO243" s="21"/>
      <c r="AP243" s="5"/>
      <c r="AQ243" s="5"/>
      <c r="AR243" s="21"/>
      <c r="AS243" s="21"/>
    </row>
    <row r="244" spans="1:45" x14ac:dyDescent="0.2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197">
        <v>306.76470520945753</v>
      </c>
      <c r="AO244" s="21"/>
      <c r="AP244" s="5"/>
      <c r="AQ244" s="5"/>
      <c r="AR244" s="21"/>
      <c r="AS244" s="21"/>
    </row>
    <row r="245" spans="1:45" x14ac:dyDescent="0.2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197">
        <v>325.38456950695405</v>
      </c>
      <c r="AO245" s="21"/>
      <c r="AP245" s="5"/>
      <c r="AQ245" s="5"/>
      <c r="AR245" s="21"/>
      <c r="AS245" s="21"/>
    </row>
    <row r="246" spans="1:45" x14ac:dyDescent="0.2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197">
        <v>209.25864955028396</v>
      </c>
      <c r="AO246" s="21"/>
      <c r="AP246" s="5"/>
      <c r="AQ246" s="5"/>
      <c r="AR246" s="21"/>
      <c r="AS246" s="21"/>
    </row>
    <row r="247" spans="1:45" x14ac:dyDescent="0.2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197">
        <v>400.89940784498424</v>
      </c>
      <c r="AO247" s="21"/>
      <c r="AP247" s="5"/>
      <c r="AQ247" s="5"/>
      <c r="AR247" s="21"/>
      <c r="AS247" s="21"/>
    </row>
    <row r="248" spans="1:45" x14ac:dyDescent="0.2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197">
        <v>222.76517504408693</v>
      </c>
      <c r="AO248" s="21"/>
      <c r="AP248" s="5"/>
      <c r="AQ248" s="5"/>
      <c r="AR248" s="21"/>
      <c r="AS248" s="21"/>
    </row>
    <row r="249" spans="1:45" x14ac:dyDescent="0.2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197">
        <v>210.39334680276619</v>
      </c>
      <c r="AO249" s="21"/>
      <c r="AP249" s="5"/>
      <c r="AQ249" s="5"/>
      <c r="AR249" s="21"/>
      <c r="AS249" s="21"/>
    </row>
    <row r="250" spans="1:45" x14ac:dyDescent="0.2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197">
        <v>376.96296093933228</v>
      </c>
      <c r="AO250" s="21"/>
      <c r="AP250" s="5"/>
      <c r="AQ250" s="5"/>
      <c r="AR250" s="21"/>
      <c r="AS250" s="21"/>
    </row>
    <row r="251" spans="1:45" x14ac:dyDescent="0.2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197">
        <v>268.64229795999586</v>
      </c>
      <c r="AO251" s="21"/>
      <c r="AP251" s="5"/>
      <c r="AQ251" s="5"/>
      <c r="AR251" s="21"/>
      <c r="AS251" s="21"/>
    </row>
    <row r="252" spans="1:45" x14ac:dyDescent="0.2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197">
        <v>231.50812924613834</v>
      </c>
      <c r="AO252" s="21"/>
      <c r="AP252" s="5"/>
      <c r="AQ252" s="5"/>
      <c r="AR252" s="21"/>
      <c r="AS252" s="21"/>
    </row>
    <row r="253" spans="1:45" x14ac:dyDescent="0.2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197">
        <v>239.68182979921454</v>
      </c>
      <c r="AO253" s="21"/>
      <c r="AP253" s="5"/>
      <c r="AQ253" s="5"/>
      <c r="AR253" s="21"/>
      <c r="AS253" s="21"/>
    </row>
    <row r="254" spans="1:45" x14ac:dyDescent="0.2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197">
        <v>254.61923056002956</v>
      </c>
      <c r="AO254" s="21"/>
      <c r="AP254" s="5"/>
      <c r="AQ254" s="5"/>
      <c r="AR254" s="21"/>
      <c r="AS254" s="21"/>
    </row>
    <row r="255" spans="1:45" x14ac:dyDescent="0.2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197">
        <v>270.29182206408933</v>
      </c>
      <c r="AO255" s="21"/>
      <c r="AP255" s="5"/>
      <c r="AQ255" s="5"/>
      <c r="AR255" s="21"/>
      <c r="AS255" s="21"/>
    </row>
    <row r="256" spans="1:45" x14ac:dyDescent="0.2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197">
        <v>217.30617011589146</v>
      </c>
      <c r="AO256" s="21"/>
      <c r="AP256" s="5"/>
      <c r="AQ256" s="5"/>
      <c r="AR256" s="21"/>
      <c r="AS256" s="21"/>
    </row>
    <row r="257" spans="1:45" x14ac:dyDescent="0.2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197">
        <v>243.90976695300611</v>
      </c>
      <c r="AO257" s="21"/>
      <c r="AP257" s="5"/>
      <c r="AQ257" s="5"/>
      <c r="AR257" s="21"/>
      <c r="AS257" s="21"/>
    </row>
    <row r="258" spans="1:45" x14ac:dyDescent="0.2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197">
        <v>249.07461037711008</v>
      </c>
      <c r="AO258" s="21"/>
      <c r="AP258" s="5"/>
      <c r="AQ258" s="5"/>
      <c r="AR258" s="21"/>
      <c r="AS258" s="21"/>
    </row>
    <row r="259" spans="1:45" x14ac:dyDescent="0.2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197">
        <v>236.24554653808326</v>
      </c>
      <c r="AO259" s="21"/>
      <c r="AP259" s="5"/>
      <c r="AQ259" s="5"/>
      <c r="AR259" s="21"/>
      <c r="AS259" s="21"/>
    </row>
    <row r="260" spans="1:45" x14ac:dyDescent="0.2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197">
        <v>286.93509643225866</v>
      </c>
      <c r="AO260" s="21"/>
      <c r="AP260" s="5"/>
      <c r="AQ260" s="5"/>
      <c r="AR260" s="21"/>
      <c r="AS260" s="21"/>
    </row>
    <row r="261" spans="1:45" x14ac:dyDescent="0.2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197">
        <v>239.41366627980304</v>
      </c>
      <c r="AO261" s="21"/>
      <c r="AP261" s="5"/>
      <c r="AQ261" s="5"/>
      <c r="AR261" s="21"/>
      <c r="AS261" s="21"/>
    </row>
    <row r="262" spans="1:45" x14ac:dyDescent="0.2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197">
        <v>220.82663037888963</v>
      </c>
      <c r="AO262" s="21"/>
      <c r="AP262" s="5"/>
      <c r="AQ262" s="5"/>
      <c r="AR262" s="21"/>
      <c r="AS262" s="21"/>
    </row>
    <row r="263" spans="1:45" x14ac:dyDescent="0.2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197">
        <v>336.57434474176017</v>
      </c>
      <c r="AO263" s="21"/>
      <c r="AP263" s="5"/>
      <c r="AQ263" s="5"/>
      <c r="AR263" s="21"/>
      <c r="AS263" s="21"/>
    </row>
    <row r="264" spans="1:45" x14ac:dyDescent="0.2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197">
        <v>147.00250671388474</v>
      </c>
      <c r="AO264" s="21"/>
      <c r="AP264" s="5"/>
      <c r="AQ264" s="5"/>
      <c r="AR264" s="21"/>
      <c r="AS264" s="21"/>
    </row>
    <row r="265" spans="1:45" x14ac:dyDescent="0.2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197">
        <v>280.31202134630553</v>
      </c>
      <c r="AO265" s="21"/>
      <c r="AP265" s="5"/>
      <c r="AQ265" s="5"/>
      <c r="AR265" s="21"/>
      <c r="AS265" s="21"/>
    </row>
    <row r="266" spans="1:45" x14ac:dyDescent="0.2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197">
        <v>227.53546583639749</v>
      </c>
      <c r="AO266" s="21"/>
      <c r="AP266" s="5"/>
      <c r="AQ266" s="5"/>
      <c r="AR266" s="21"/>
      <c r="AS266" s="21"/>
    </row>
    <row r="267" spans="1:45" x14ac:dyDescent="0.2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197">
        <v>282.39914434243218</v>
      </c>
      <c r="AO267" s="21"/>
      <c r="AP267" s="5"/>
      <c r="AQ267" s="5"/>
      <c r="AR267" s="21"/>
      <c r="AS267" s="21"/>
    </row>
    <row r="268" spans="1:45" x14ac:dyDescent="0.2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197">
        <v>223.45606576087746</v>
      </c>
      <c r="AO268" s="21"/>
      <c r="AP268" s="5"/>
      <c r="AQ268" s="5"/>
      <c r="AR268" s="21"/>
      <c r="AS268" s="21"/>
    </row>
    <row r="269" spans="1:45" x14ac:dyDescent="0.2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197">
        <v>315.54015266394748</v>
      </c>
      <c r="AO269" s="21"/>
      <c r="AP269" s="5"/>
      <c r="AQ269" s="5"/>
      <c r="AR269" s="21"/>
      <c r="AS269" s="21"/>
    </row>
    <row r="270" spans="1:45" x14ac:dyDescent="0.2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197">
        <v>295.04163864784095</v>
      </c>
      <c r="AO270" s="21"/>
      <c r="AP270" s="5"/>
      <c r="AQ270" s="5"/>
      <c r="AR270" s="21"/>
      <c r="AS270" s="21"/>
    </row>
    <row r="271" spans="1:45" x14ac:dyDescent="0.2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197">
        <v>313.41236474917167</v>
      </c>
      <c r="AO271" s="21"/>
      <c r="AP271" s="5"/>
      <c r="AQ271" s="5"/>
      <c r="AR271" s="21"/>
      <c r="AS271" s="21"/>
    </row>
    <row r="272" spans="1:45" x14ac:dyDescent="0.2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197">
        <v>201.83024691036465</v>
      </c>
      <c r="AO272" s="21"/>
      <c r="AP272" s="5"/>
      <c r="AQ272" s="5"/>
      <c r="AR272" s="21"/>
      <c r="AS272" s="21"/>
    </row>
    <row r="273" spans="1:45" x14ac:dyDescent="0.2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197">
        <v>385.69454497329804</v>
      </c>
      <c r="AO273" s="21"/>
      <c r="AP273" s="5"/>
      <c r="AQ273" s="5"/>
      <c r="AR273" s="21"/>
      <c r="AS273" s="21"/>
    </row>
    <row r="274" spans="1:45" x14ac:dyDescent="0.2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197">
        <v>214.48783176518518</v>
      </c>
      <c r="AO274" s="21"/>
      <c r="AP274" s="5"/>
      <c r="AQ274" s="5"/>
      <c r="AR274" s="21"/>
      <c r="AS274" s="21"/>
    </row>
    <row r="275" spans="1:45" x14ac:dyDescent="0.2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197">
        <v>202.45583441681259</v>
      </c>
      <c r="AO275" s="21"/>
      <c r="AP275" s="5"/>
      <c r="AQ275" s="5"/>
      <c r="AR275" s="21"/>
      <c r="AS275" s="21"/>
    </row>
    <row r="276" spans="1:45" x14ac:dyDescent="0.2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197">
        <v>362.31186949151044</v>
      </c>
      <c r="AO276" s="21"/>
      <c r="AP276" s="5"/>
      <c r="AQ276" s="5"/>
      <c r="AR276" s="21"/>
      <c r="AS276" s="21"/>
    </row>
    <row r="277" spans="1:45" x14ac:dyDescent="0.2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197">
        <v>259.25170933376677</v>
      </c>
      <c r="AO277" s="21"/>
      <c r="AP277" s="5"/>
      <c r="AQ277" s="5"/>
      <c r="AR277" s="21"/>
      <c r="AS277" s="21"/>
    </row>
    <row r="278" spans="1:45" x14ac:dyDescent="0.2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197">
        <v>222.65573696025527</v>
      </c>
      <c r="AO278" s="21"/>
      <c r="AP278" s="5"/>
      <c r="AQ278" s="5"/>
      <c r="AR278" s="21"/>
      <c r="AS278" s="21"/>
    </row>
    <row r="279" spans="1:45" x14ac:dyDescent="0.2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197">
        <v>229.24621382297653</v>
      </c>
      <c r="AO279" s="21"/>
      <c r="AP279" s="5"/>
      <c r="AQ279" s="5"/>
      <c r="AR279" s="21"/>
      <c r="AS279" s="21"/>
    </row>
    <row r="280" spans="1:45" x14ac:dyDescent="0.2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197">
        <v>244.60255659220928</v>
      </c>
      <c r="AO280" s="21"/>
      <c r="AP280" s="5"/>
      <c r="AQ280" s="5"/>
      <c r="AR280" s="21"/>
      <c r="AS280" s="21"/>
    </row>
    <row r="281" spans="1:45" x14ac:dyDescent="0.2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197">
        <v>258.88221179832692</v>
      </c>
      <c r="AO281" s="21"/>
      <c r="AP281" s="5"/>
      <c r="AQ281" s="5"/>
      <c r="AR281" s="21"/>
      <c r="AS281" s="21"/>
    </row>
    <row r="282" spans="1:45" x14ac:dyDescent="0.2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197">
        <v>209.26046097812554</v>
      </c>
      <c r="AO282" s="21"/>
      <c r="AP282" s="5"/>
      <c r="AQ282" s="5"/>
      <c r="AR282" s="21"/>
      <c r="AS282" s="21"/>
    </row>
    <row r="283" spans="1:45" x14ac:dyDescent="0.2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197">
        <v>233.95104460201171</v>
      </c>
      <c r="AO283" s="21"/>
      <c r="AP283" s="5"/>
      <c r="AQ283" s="5"/>
      <c r="AR283" s="21"/>
      <c r="AS283" s="21"/>
    </row>
    <row r="284" spans="1:45" x14ac:dyDescent="0.2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197">
        <v>239.29334621309627</v>
      </c>
      <c r="AO284" s="21"/>
      <c r="AP284" s="5"/>
      <c r="AQ284" s="5"/>
      <c r="AR284" s="21"/>
      <c r="AS284" s="21"/>
    </row>
    <row r="285" spans="1:45" x14ac:dyDescent="0.2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197">
        <v>226.69738487113386</v>
      </c>
      <c r="AO285" s="21"/>
      <c r="AP285" s="5"/>
      <c r="AQ285" s="5"/>
      <c r="AR285" s="21"/>
      <c r="AS285" s="21"/>
    </row>
    <row r="286" spans="1:45" x14ac:dyDescent="0.2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197">
        <v>274.98799082837405</v>
      </c>
      <c r="AO286" s="21"/>
      <c r="AP286" s="5"/>
      <c r="AQ286" s="5"/>
      <c r="AR286" s="21"/>
      <c r="AS286" s="21"/>
    </row>
    <row r="287" spans="1:45" x14ac:dyDescent="0.2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197">
        <v>229.59692193427884</v>
      </c>
      <c r="AO287" s="21"/>
      <c r="AP287" s="5"/>
      <c r="AQ287" s="5"/>
      <c r="AR287" s="21"/>
      <c r="AS287" s="21"/>
    </row>
    <row r="288" spans="1:45" x14ac:dyDescent="0.2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197">
        <v>212.30911832915339</v>
      </c>
      <c r="AO288" s="21"/>
      <c r="AP288" s="5"/>
      <c r="AQ288" s="5"/>
      <c r="AR288" s="21"/>
      <c r="AS288" s="21"/>
    </row>
    <row r="289" spans="1:45" x14ac:dyDescent="0.2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197">
        <v>322.2539020625253</v>
      </c>
      <c r="AO289" s="21"/>
      <c r="AP289" s="5"/>
      <c r="AQ289" s="5"/>
      <c r="AR289" s="21"/>
      <c r="AS289" s="21"/>
    </row>
    <row r="290" spans="1:45" x14ac:dyDescent="0.2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197">
        <v>141.74831167249445</v>
      </c>
      <c r="AO290" s="21"/>
      <c r="AP290" s="5"/>
      <c r="AQ290" s="5"/>
      <c r="AR290" s="21"/>
      <c r="AS290" s="21"/>
    </row>
    <row r="291" spans="1:45" x14ac:dyDescent="0.2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197">
        <v>265.33105963029755</v>
      </c>
      <c r="AO291" s="21"/>
      <c r="AP291" s="5"/>
      <c r="AQ291" s="5"/>
      <c r="AR291" s="21"/>
      <c r="AS291" s="21"/>
    </row>
    <row r="292" spans="1:45" x14ac:dyDescent="0.2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197">
        <v>218.26139767490295</v>
      </c>
      <c r="AO292" s="21"/>
      <c r="AP292" s="5"/>
      <c r="AQ292" s="5"/>
      <c r="AR292" s="21"/>
      <c r="AS292" s="21"/>
    </row>
    <row r="293" spans="1:45" x14ac:dyDescent="0.2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197">
        <v>271.31183707810459</v>
      </c>
      <c r="AO293" s="21"/>
      <c r="AP293" s="5"/>
      <c r="AQ293" s="5"/>
      <c r="AR293" s="21"/>
      <c r="AS293" s="21"/>
    </row>
    <row r="294" spans="1:45" x14ac:dyDescent="0.2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197">
        <v>216.87738134194623</v>
      </c>
      <c r="AO294" s="21"/>
      <c r="AP294" s="5"/>
      <c r="AQ294" s="5"/>
      <c r="AR294" s="21"/>
      <c r="AS294" s="21"/>
    </row>
    <row r="295" spans="1:45" x14ac:dyDescent="0.2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197">
        <v>301.30799610901914</v>
      </c>
      <c r="AO295" s="21"/>
      <c r="AP295" s="5"/>
      <c r="AQ295" s="5"/>
      <c r="AR295" s="21"/>
      <c r="AS295" s="21"/>
    </row>
    <row r="296" spans="1:45" x14ac:dyDescent="0.2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197">
        <v>283.61311184975648</v>
      </c>
      <c r="AO296" s="21"/>
      <c r="AP296" s="5"/>
      <c r="AQ296" s="5"/>
      <c r="AR296" s="21"/>
      <c r="AS296" s="21"/>
    </row>
    <row r="297" spans="1:45" x14ac:dyDescent="0.2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197">
        <v>301.07237009310472</v>
      </c>
      <c r="AO297" s="21"/>
      <c r="AP297" s="5"/>
      <c r="AQ297" s="5"/>
      <c r="AR297" s="21"/>
      <c r="AS297" s="21"/>
    </row>
    <row r="298" spans="1:45" x14ac:dyDescent="0.2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197">
        <v>195.31162009509166</v>
      </c>
      <c r="AO298" s="21"/>
      <c r="AP298" s="5"/>
      <c r="AQ298" s="5"/>
      <c r="AR298" s="21"/>
      <c r="AS298" s="21"/>
    </row>
    <row r="299" spans="1:45" x14ac:dyDescent="0.2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197">
        <v>371.5890943281542</v>
      </c>
      <c r="AO299" s="21"/>
      <c r="AP299" s="5"/>
      <c r="AQ299" s="5"/>
      <c r="AR299" s="21"/>
      <c r="AS299" s="21"/>
    </row>
    <row r="300" spans="1:45" x14ac:dyDescent="0.2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197">
        <v>207.76640331637074</v>
      </c>
      <c r="AO300" s="21"/>
      <c r="AP300" s="5"/>
      <c r="AQ300" s="5"/>
      <c r="AR300" s="21"/>
      <c r="AS300" s="21"/>
    </row>
    <row r="301" spans="1:45" x14ac:dyDescent="0.2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197">
        <v>195.698787280641</v>
      </c>
      <c r="AO301" s="21"/>
      <c r="AP301" s="5"/>
      <c r="AQ301" s="5"/>
      <c r="AR301" s="21"/>
      <c r="AS301" s="21"/>
    </row>
    <row r="302" spans="1:45" x14ac:dyDescent="0.2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197">
        <v>346.98772419825377</v>
      </c>
      <c r="AO302" s="21"/>
      <c r="AP302" s="5"/>
      <c r="AQ302" s="5"/>
      <c r="AR302" s="21"/>
      <c r="AS302" s="21"/>
    </row>
    <row r="303" spans="1:45" x14ac:dyDescent="0.2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197">
        <v>254.83893962402649</v>
      </c>
      <c r="AO303" s="21"/>
      <c r="AP303" s="5"/>
      <c r="AQ303" s="5"/>
      <c r="AR303" s="21"/>
      <c r="AS303" s="21"/>
    </row>
    <row r="304" spans="1:45" x14ac:dyDescent="0.2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197">
        <v>216.18913233144085</v>
      </c>
      <c r="AO304" s="21"/>
      <c r="AP304" s="5"/>
      <c r="AQ304" s="5"/>
      <c r="AR304" s="21"/>
      <c r="AS304" s="21"/>
    </row>
    <row r="305" spans="1:45" x14ac:dyDescent="0.2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197">
        <v>219.28024558738946</v>
      </c>
      <c r="AO305" s="21"/>
      <c r="AP305" s="5"/>
      <c r="AQ305" s="5"/>
      <c r="AR305" s="21"/>
      <c r="AS305" s="21"/>
    </row>
    <row r="306" spans="1:45" x14ac:dyDescent="0.2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197">
        <v>235.1309295691438</v>
      </c>
      <c r="AO306" s="21"/>
      <c r="AP306" s="5"/>
      <c r="AQ306" s="5"/>
      <c r="AR306" s="21"/>
      <c r="AS306" s="21"/>
    </row>
    <row r="307" spans="1:45" x14ac:dyDescent="0.2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197">
        <v>248.4162172203952</v>
      </c>
      <c r="AO307" s="21"/>
      <c r="AP307" s="5"/>
      <c r="AQ307" s="5"/>
      <c r="AR307" s="21"/>
      <c r="AS307" s="21"/>
    </row>
    <row r="308" spans="1:45" x14ac:dyDescent="0.2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197">
        <v>201.94011081236778</v>
      </c>
      <c r="AO308" s="21"/>
      <c r="AP308" s="5"/>
      <c r="AQ308" s="5"/>
      <c r="AR308" s="21"/>
      <c r="AS308" s="21"/>
    </row>
    <row r="309" spans="1:45" x14ac:dyDescent="0.2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197">
        <v>225.14290141836537</v>
      </c>
      <c r="AO309" s="21"/>
      <c r="AP309" s="5"/>
      <c r="AQ309" s="5"/>
      <c r="AR309" s="21"/>
      <c r="AS309" s="21"/>
    </row>
    <row r="310" spans="1:45" x14ac:dyDescent="0.2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197">
        <v>231.40912129668564</v>
      </c>
      <c r="AO310" s="21"/>
      <c r="AP310" s="5"/>
      <c r="AQ310" s="5"/>
      <c r="AR310" s="21"/>
      <c r="AS310" s="21"/>
    </row>
    <row r="311" spans="1:45" x14ac:dyDescent="0.2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197">
        <v>218.05523420803391</v>
      </c>
      <c r="AO311" s="21"/>
      <c r="AP311" s="5"/>
      <c r="AQ311" s="5"/>
      <c r="AR311" s="21"/>
      <c r="AS311" s="21"/>
    </row>
    <row r="312" spans="1:45" x14ac:dyDescent="0.2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197">
        <v>264.8902466120249</v>
      </c>
      <c r="AO312" s="21"/>
      <c r="AP312" s="5"/>
      <c r="AQ312" s="5"/>
      <c r="AR312" s="21"/>
      <c r="AS312" s="21"/>
    </row>
    <row r="313" spans="1:45" x14ac:dyDescent="0.2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197">
        <v>222.50424698228039</v>
      </c>
      <c r="AO313" s="21"/>
      <c r="AP313" s="5"/>
      <c r="AQ313" s="5"/>
      <c r="AR313" s="21"/>
      <c r="AS313" s="21"/>
    </row>
    <row r="314" spans="1:45" x14ac:dyDescent="0.2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197">
        <v>204.50361315832541</v>
      </c>
      <c r="AO314" s="21"/>
      <c r="AP314" s="5"/>
      <c r="AQ314" s="5"/>
      <c r="AR314" s="21"/>
      <c r="AS314" s="21"/>
    </row>
    <row r="315" spans="1:45" x14ac:dyDescent="0.2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197">
        <v>310.0177290255001</v>
      </c>
      <c r="AO315" s="21"/>
      <c r="AP315" s="5"/>
      <c r="AQ315" s="5"/>
      <c r="AR315" s="21"/>
      <c r="AS315" s="21"/>
    </row>
    <row r="316" spans="1:45" x14ac:dyDescent="0.2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197">
        <v>137.21579885992716</v>
      </c>
      <c r="AO316" s="21"/>
      <c r="AP316" s="5"/>
      <c r="AQ316" s="5"/>
      <c r="AR316" s="21"/>
      <c r="AS316" s="21"/>
    </row>
    <row r="317" spans="1:45" x14ac:dyDescent="0.2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197">
        <v>271.31370009533254</v>
      </c>
      <c r="AO317" s="21"/>
      <c r="AP317" s="5"/>
      <c r="AQ317" s="5"/>
      <c r="AR317" s="21"/>
      <c r="AS317" s="21"/>
    </row>
    <row r="318" spans="1:45" x14ac:dyDescent="0.2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197">
        <v>220.35296540661534</v>
      </c>
      <c r="AO318" s="21"/>
      <c r="AP318" s="5"/>
      <c r="AQ318" s="5"/>
      <c r="AR318" s="21"/>
      <c r="AS318" s="21"/>
    </row>
    <row r="319" spans="1:45" x14ac:dyDescent="0.2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197">
        <v>271.78668349761551</v>
      </c>
      <c r="AO319" s="21"/>
      <c r="AP319" s="5"/>
      <c r="AQ319" s="5"/>
      <c r="AR319" s="21"/>
      <c r="AS319" s="21"/>
    </row>
    <row r="320" spans="1:45" x14ac:dyDescent="0.2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197">
        <v>215.5988552848508</v>
      </c>
      <c r="AO320" s="21"/>
      <c r="AP320" s="5"/>
      <c r="AQ320" s="5"/>
      <c r="AR320" s="21"/>
      <c r="AS320" s="21"/>
    </row>
    <row r="321" spans="1:45" x14ac:dyDescent="0.2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197">
        <v>301.84763277801113</v>
      </c>
      <c r="AO321" s="21"/>
      <c r="AP321" s="5"/>
      <c r="AQ321" s="5"/>
      <c r="AR321" s="21"/>
      <c r="AS321" s="21"/>
    </row>
    <row r="322" spans="1:45" x14ac:dyDescent="0.2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197">
        <v>285.28518885392555</v>
      </c>
      <c r="AO322" s="21"/>
      <c r="AP322" s="5"/>
      <c r="AQ322" s="5"/>
      <c r="AR322" s="21"/>
      <c r="AS322" s="21"/>
    </row>
    <row r="323" spans="1:45" x14ac:dyDescent="0.2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197">
        <v>303.28871526706223</v>
      </c>
      <c r="AO323" s="21"/>
      <c r="AP323" s="5"/>
      <c r="AQ323" s="5"/>
      <c r="AR323" s="21"/>
      <c r="AS323" s="21"/>
    </row>
    <row r="324" spans="1:45" x14ac:dyDescent="0.2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197">
        <v>194.8882706348632</v>
      </c>
      <c r="AO324" s="21"/>
      <c r="AP324" s="5"/>
      <c r="AQ324" s="5"/>
      <c r="AR324" s="21"/>
      <c r="AS324" s="21"/>
    </row>
    <row r="325" spans="1:45" x14ac:dyDescent="0.2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197">
        <v>368.74470463324724</v>
      </c>
      <c r="AO325" s="21"/>
      <c r="AP325" s="5"/>
      <c r="AQ325" s="5"/>
      <c r="AR325" s="21"/>
      <c r="AS325" s="21"/>
    </row>
    <row r="326" spans="1:45" x14ac:dyDescent="0.2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197">
        <v>207.01804360449563</v>
      </c>
      <c r="AO326" s="21"/>
      <c r="AP326" s="5"/>
      <c r="AQ326" s="5"/>
      <c r="AR326" s="21"/>
      <c r="AS326" s="21"/>
    </row>
    <row r="327" spans="1:45" x14ac:dyDescent="0.2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197">
        <v>196.01909517700719</v>
      </c>
      <c r="AO327" s="21"/>
      <c r="AP327" s="5"/>
      <c r="AQ327" s="5"/>
      <c r="AR327" s="21"/>
      <c r="AS327" s="21"/>
    </row>
    <row r="328" spans="1:45" x14ac:dyDescent="0.2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197">
        <v>351.24826938392511</v>
      </c>
      <c r="AO328" s="21"/>
      <c r="AP328" s="5"/>
      <c r="AQ328" s="5"/>
      <c r="AR328" s="21"/>
      <c r="AS328" s="21"/>
    </row>
    <row r="329" spans="1:45" x14ac:dyDescent="0.2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197">
        <v>247.14981421267734</v>
      </c>
      <c r="AO329" s="21"/>
      <c r="AP329" s="5"/>
      <c r="AQ329" s="5"/>
      <c r="AR329" s="21"/>
      <c r="AS329" s="21"/>
    </row>
    <row r="330" spans="1:45" x14ac:dyDescent="0.2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197">
        <v>213.22523775323137</v>
      </c>
      <c r="AO330" s="21"/>
      <c r="AP330" s="5"/>
      <c r="AQ330" s="5"/>
      <c r="AR330" s="21"/>
      <c r="AS330" s="21"/>
    </row>
    <row r="331" spans="1:45" x14ac:dyDescent="0.2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197">
        <v>218.7880104232637</v>
      </c>
      <c r="AO331" s="21"/>
      <c r="AP331" s="5"/>
      <c r="AQ331" s="5"/>
      <c r="AR331" s="21"/>
      <c r="AS331" s="21"/>
    </row>
    <row r="332" spans="1:45" x14ac:dyDescent="0.2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197">
        <v>234.29786238946423</v>
      </c>
      <c r="AO332" s="21"/>
      <c r="AP332" s="5"/>
      <c r="AQ332" s="5"/>
      <c r="AR332" s="21"/>
      <c r="AS332" s="21"/>
    </row>
    <row r="333" spans="1:45" x14ac:dyDescent="0.2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197">
        <v>246.49805947947186</v>
      </c>
      <c r="AO333" s="21"/>
      <c r="AP333" s="5"/>
      <c r="AQ333" s="5"/>
      <c r="AR333" s="21"/>
      <c r="AS333" s="21"/>
    </row>
    <row r="334" spans="1:45" x14ac:dyDescent="0.2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197">
        <v>201.76003182006789</v>
      </c>
      <c r="AO334" s="21"/>
      <c r="AP334" s="5"/>
      <c r="AQ334" s="5"/>
      <c r="AR334" s="21"/>
      <c r="AS334" s="21"/>
    </row>
    <row r="335" spans="1:45" x14ac:dyDescent="0.2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197">
        <v>227.0210555381428</v>
      </c>
      <c r="AO335" s="21"/>
      <c r="AP335" s="5"/>
      <c r="AQ335" s="5"/>
      <c r="AR335" s="21"/>
      <c r="AS335" s="21"/>
    </row>
    <row r="336" spans="1:45" x14ac:dyDescent="0.2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197">
        <v>229.25360701314324</v>
      </c>
      <c r="AO336" s="21"/>
      <c r="AP336" s="5"/>
      <c r="AQ336" s="5"/>
      <c r="AR336" s="21"/>
      <c r="AS336" s="21"/>
    </row>
    <row r="337" spans="1:45" x14ac:dyDescent="0.2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197">
        <v>218.53674808194771</v>
      </c>
      <c r="AO337" s="21"/>
      <c r="AP337" s="5"/>
      <c r="AQ337" s="5"/>
      <c r="AR337" s="21"/>
      <c r="AS337" s="21"/>
    </row>
    <row r="338" spans="1:45" x14ac:dyDescent="0.2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197">
        <v>263.93650823122147</v>
      </c>
      <c r="AO338" s="21"/>
      <c r="AP338" s="5"/>
      <c r="AQ338" s="5"/>
      <c r="AR338" s="21"/>
      <c r="AS338" s="21"/>
    </row>
    <row r="339" spans="1:45" x14ac:dyDescent="0.2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197">
        <v>219.17720513473498</v>
      </c>
      <c r="AO339" s="21"/>
      <c r="AP339" s="5"/>
      <c r="AQ339" s="5"/>
      <c r="AR339" s="21"/>
      <c r="AS339" s="21"/>
    </row>
    <row r="340" spans="1:45" x14ac:dyDescent="0.2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197">
        <v>205.14025716435373</v>
      </c>
      <c r="AO340" s="21"/>
      <c r="AP340" s="5"/>
      <c r="AQ340" s="5"/>
      <c r="AR340" s="21"/>
      <c r="AS340" s="21"/>
    </row>
    <row r="341" spans="1:45" x14ac:dyDescent="0.2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197">
        <v>310.20825937968846</v>
      </c>
      <c r="AO341" s="21"/>
      <c r="AP341" s="5"/>
      <c r="AQ341" s="5"/>
      <c r="AR341" s="21"/>
      <c r="AS341" s="21"/>
    </row>
    <row r="342" spans="1:45" x14ac:dyDescent="0.2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197">
        <v>136.68339552386578</v>
      </c>
      <c r="AO342" s="21"/>
      <c r="AP342" s="5"/>
      <c r="AQ342" s="5"/>
      <c r="AR342" s="21"/>
      <c r="AS342" s="21"/>
    </row>
    <row r="343" spans="1:45" x14ac:dyDescent="0.2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197">
        <v>300.22004159752311</v>
      </c>
      <c r="AO343" s="21"/>
      <c r="AP343" s="5"/>
      <c r="AQ343" s="5"/>
      <c r="AR343" s="21"/>
      <c r="AS343" s="21"/>
    </row>
    <row r="344" spans="1:45" x14ac:dyDescent="0.2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197">
        <v>231.76965924843057</v>
      </c>
      <c r="AO344" s="21"/>
      <c r="AP344" s="5"/>
      <c r="AQ344" s="5"/>
      <c r="AR344" s="21"/>
      <c r="AS344" s="21"/>
    </row>
    <row r="345" spans="1:45" x14ac:dyDescent="0.2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197">
        <v>221.84121435623359</v>
      </c>
      <c r="AO345" s="21"/>
      <c r="AP345" s="5"/>
      <c r="AQ345" s="5"/>
      <c r="AR345" s="21"/>
      <c r="AS345" s="21"/>
    </row>
    <row r="346" spans="1:45" x14ac:dyDescent="0.2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197">
        <v>185.78398785175841</v>
      </c>
      <c r="AO346" s="21"/>
      <c r="AP346" s="5"/>
      <c r="AQ346" s="5"/>
      <c r="AR346" s="21"/>
      <c r="AS346" s="21"/>
    </row>
    <row r="347" spans="1:45" x14ac:dyDescent="0.2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197">
        <v>286.10032226392582</v>
      </c>
      <c r="AO347" s="21"/>
      <c r="AP347" s="5"/>
      <c r="AQ347" s="5"/>
      <c r="AR347" s="21"/>
      <c r="AS347" s="21"/>
    </row>
    <row r="348" spans="1:45" x14ac:dyDescent="0.2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197">
        <v>220.70646479897911</v>
      </c>
      <c r="AO348" s="21"/>
      <c r="AP348" s="5"/>
      <c r="AQ348" s="5"/>
      <c r="AR348" s="21"/>
      <c r="AS348" s="21"/>
    </row>
    <row r="349" spans="1:45" x14ac:dyDescent="0.2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197">
        <v>252.67996202052322</v>
      </c>
      <c r="AO349" s="21"/>
      <c r="AP349" s="5"/>
      <c r="AQ349" s="5"/>
      <c r="AR349" s="21"/>
      <c r="AS349" s="21"/>
    </row>
    <row r="350" spans="1:45" x14ac:dyDescent="0.2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197">
        <v>177.25837639091904</v>
      </c>
      <c r="AO350" s="21"/>
      <c r="AP350" s="5"/>
      <c r="AQ350" s="5"/>
      <c r="AR350" s="21"/>
      <c r="AS350" s="21"/>
    </row>
    <row r="351" spans="1:45" x14ac:dyDescent="0.2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197">
        <v>363.72385017982754</v>
      </c>
      <c r="AO351" s="21"/>
      <c r="AP351" s="5"/>
      <c r="AQ351" s="5"/>
      <c r="AR351" s="21"/>
      <c r="AS351" s="21"/>
    </row>
    <row r="352" spans="1:45" x14ac:dyDescent="0.2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197">
        <v>210.39826753763657</v>
      </c>
      <c r="AO352" s="21"/>
      <c r="AP352" s="5"/>
      <c r="AQ352" s="5"/>
      <c r="AR352" s="21"/>
      <c r="AS352" s="21"/>
    </row>
    <row r="353" spans="1:45" x14ac:dyDescent="0.2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197">
        <v>197.76894970860411</v>
      </c>
      <c r="AO353" s="21"/>
      <c r="AP353" s="5"/>
      <c r="AQ353" s="5"/>
      <c r="AR353" s="21"/>
      <c r="AS353" s="21"/>
    </row>
    <row r="354" spans="1:45" x14ac:dyDescent="0.2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197">
        <v>321.57869111829461</v>
      </c>
      <c r="AO354" s="21"/>
      <c r="AP354" s="5"/>
      <c r="AQ354" s="5"/>
      <c r="AR354" s="21"/>
      <c r="AS354" s="21"/>
    </row>
    <row r="355" spans="1:45" x14ac:dyDescent="0.2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197">
        <v>227.93314487371444</v>
      </c>
      <c r="AO355" s="21"/>
      <c r="AP355" s="5"/>
      <c r="AQ355" s="5"/>
      <c r="AR355" s="21"/>
      <c r="AS355" s="21"/>
    </row>
    <row r="356" spans="1:45" x14ac:dyDescent="0.2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197">
        <v>224.36094370532064</v>
      </c>
      <c r="AO356" s="21"/>
      <c r="AP356" s="5"/>
      <c r="AQ356" s="5"/>
      <c r="AR356" s="21"/>
      <c r="AS356" s="21"/>
    </row>
    <row r="357" spans="1:45" x14ac:dyDescent="0.2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197">
        <v>237.78690499652959</v>
      </c>
      <c r="AO357" s="21"/>
      <c r="AP357" s="5"/>
      <c r="AQ357" s="5"/>
      <c r="AR357" s="21"/>
      <c r="AS357" s="21"/>
    </row>
    <row r="358" spans="1:45" x14ac:dyDescent="0.2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197">
        <v>218.30178323380224</v>
      </c>
      <c r="AO358" s="21"/>
      <c r="AP358" s="5"/>
      <c r="AQ358" s="5"/>
      <c r="AR358" s="21"/>
      <c r="AS358" s="21"/>
    </row>
    <row r="359" spans="1:45" x14ac:dyDescent="0.2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197">
        <v>233.50759703039765</v>
      </c>
      <c r="AO359" s="21"/>
      <c r="AP359" s="5"/>
      <c r="AQ359" s="5"/>
      <c r="AR359" s="21"/>
      <c r="AS359" s="21"/>
    </row>
    <row r="360" spans="1:45" x14ac:dyDescent="0.2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197">
        <v>225.75983982189544</v>
      </c>
      <c r="AO360" s="21"/>
      <c r="AP360" s="5"/>
      <c r="AQ360" s="5"/>
      <c r="AR360" s="21"/>
      <c r="AS360" s="21"/>
    </row>
    <row r="361" spans="1:45" x14ac:dyDescent="0.2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197">
        <v>212.879473521649</v>
      </c>
      <c r="AO361" s="21"/>
      <c r="AP361" s="5"/>
      <c r="AQ361" s="5"/>
      <c r="AR361" s="21"/>
      <c r="AS361" s="21"/>
    </row>
    <row r="362" spans="1:45" x14ac:dyDescent="0.2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197">
        <v>207.84700295079466</v>
      </c>
      <c r="AO362" s="21"/>
      <c r="AP362" s="5"/>
      <c r="AQ362" s="5"/>
      <c r="AR362" s="21"/>
      <c r="AS362" s="21"/>
    </row>
    <row r="363" spans="1:45" x14ac:dyDescent="0.2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197">
        <v>237.77369677048688</v>
      </c>
      <c r="AO363" s="21"/>
      <c r="AP363" s="5"/>
      <c r="AQ363" s="5"/>
      <c r="AR363" s="21"/>
      <c r="AS363" s="21"/>
    </row>
    <row r="364" spans="1:45" x14ac:dyDescent="0.2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197">
        <v>276.60045521153069</v>
      </c>
      <c r="AO364" s="21"/>
      <c r="AP364" s="5"/>
      <c r="AQ364" s="5"/>
      <c r="AR364" s="21"/>
      <c r="AS364" s="21"/>
    </row>
    <row r="365" spans="1:45" x14ac:dyDescent="0.2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197">
        <v>209.26574775013628</v>
      </c>
      <c r="AO365" s="21"/>
      <c r="AP365" s="5"/>
      <c r="AQ365" s="5"/>
      <c r="AR365" s="21"/>
      <c r="AS365" s="21"/>
    </row>
    <row r="366" spans="1:45" x14ac:dyDescent="0.2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197">
        <v>240.64142891001518</v>
      </c>
      <c r="AO366" s="21"/>
      <c r="AP366" s="5"/>
      <c r="AQ366" s="5"/>
      <c r="AR366" s="21"/>
      <c r="AS366" s="21"/>
    </row>
    <row r="367" spans="1:45" x14ac:dyDescent="0.2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197">
        <v>328.99454630945075</v>
      </c>
      <c r="AO367" s="21"/>
      <c r="AP367" s="5"/>
      <c r="AQ367" s="5"/>
      <c r="AR367" s="21"/>
      <c r="AS367" s="21"/>
    </row>
    <row r="368" spans="1:45" x14ac:dyDescent="0.2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197">
        <v>152.07109654669176</v>
      </c>
      <c r="AO368" s="21"/>
      <c r="AP368" s="5"/>
      <c r="AQ368" s="5"/>
      <c r="AR368" s="21"/>
      <c r="AS368" s="21"/>
    </row>
    <row r="369" spans="1:45" x14ac:dyDescent="0.2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197">
        <v>295.40817992387946</v>
      </c>
      <c r="AO369" s="21"/>
      <c r="AP369" s="5"/>
      <c r="AQ369" s="5"/>
      <c r="AR369" s="21"/>
      <c r="AS369" s="21"/>
    </row>
    <row r="370" spans="1:45" x14ac:dyDescent="0.2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197">
        <v>234.08432926908915</v>
      </c>
      <c r="AO370" s="21"/>
      <c r="AP370" s="5"/>
      <c r="AQ370" s="5"/>
      <c r="AR370" s="21"/>
      <c r="AS370" s="21"/>
    </row>
    <row r="371" spans="1:45" x14ac:dyDescent="0.2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197">
        <v>221.04815173160208</v>
      </c>
      <c r="AO371" s="21"/>
      <c r="AP371" s="5"/>
      <c r="AQ371" s="5"/>
      <c r="AR371" s="21"/>
      <c r="AS371" s="21"/>
    </row>
    <row r="372" spans="1:45" x14ac:dyDescent="0.2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197">
        <v>192.26234302272178</v>
      </c>
      <c r="AO372" s="21"/>
      <c r="AP372" s="5"/>
      <c r="AQ372" s="5"/>
      <c r="AR372" s="21"/>
      <c r="AS372" s="21"/>
    </row>
    <row r="373" spans="1:45" x14ac:dyDescent="0.2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197">
        <v>272.86985416774814</v>
      </c>
      <c r="AO373" s="21"/>
      <c r="AP373" s="5"/>
      <c r="AQ373" s="5"/>
      <c r="AR373" s="21"/>
      <c r="AS373" s="21"/>
    </row>
    <row r="374" spans="1:45" x14ac:dyDescent="0.2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197">
        <v>227.33627832587905</v>
      </c>
      <c r="AO374" s="21"/>
      <c r="AP374" s="5"/>
      <c r="AQ374" s="5"/>
      <c r="AR374" s="21"/>
      <c r="AS374" s="21"/>
    </row>
    <row r="375" spans="1:45" x14ac:dyDescent="0.2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197">
        <v>249.6254495868771</v>
      </c>
      <c r="AO375" s="21"/>
      <c r="AP375" s="5"/>
      <c r="AQ375" s="5"/>
      <c r="AR375" s="21"/>
      <c r="AS375" s="21"/>
    </row>
    <row r="376" spans="1:45" x14ac:dyDescent="0.2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197">
        <v>180.36694264205096</v>
      </c>
      <c r="AO376" s="21"/>
      <c r="AP376" s="5"/>
      <c r="AQ376" s="5"/>
      <c r="AR376" s="21"/>
      <c r="AS376" s="21"/>
    </row>
    <row r="377" spans="1:45" x14ac:dyDescent="0.2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197">
        <v>369.12303456760094</v>
      </c>
      <c r="AO377" s="21"/>
      <c r="AP377" s="5"/>
      <c r="AQ377" s="5"/>
      <c r="AR377" s="21"/>
      <c r="AS377" s="21"/>
    </row>
    <row r="378" spans="1:45" x14ac:dyDescent="0.2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197">
        <v>214.6943090722261</v>
      </c>
      <c r="AO378" s="21"/>
      <c r="AP378" s="5"/>
      <c r="AQ378" s="5"/>
      <c r="AR378" s="21"/>
      <c r="AS378" s="21"/>
    </row>
    <row r="379" spans="1:45" x14ac:dyDescent="0.2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197">
        <v>200.637404941331</v>
      </c>
      <c r="AO379" s="21"/>
      <c r="AP379" s="5"/>
      <c r="AQ379" s="5"/>
      <c r="AR379" s="21"/>
      <c r="AS379" s="21"/>
    </row>
    <row r="380" spans="1:45" x14ac:dyDescent="0.2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197">
        <v>326.52721055685072</v>
      </c>
      <c r="AO380" s="21"/>
      <c r="AP380" s="5"/>
      <c r="AQ380" s="5"/>
      <c r="AR380" s="21"/>
      <c r="AS380" s="21"/>
    </row>
    <row r="381" spans="1:45" x14ac:dyDescent="0.2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197">
        <v>234.59048199465533</v>
      </c>
      <c r="AO381" s="21"/>
      <c r="AP381" s="5"/>
      <c r="AQ381" s="5"/>
      <c r="AR381" s="21"/>
      <c r="AS381" s="21"/>
    </row>
    <row r="382" spans="1:45" x14ac:dyDescent="0.2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197">
        <v>226.10813378867309</v>
      </c>
      <c r="AO382" s="21"/>
      <c r="AP382" s="5"/>
      <c r="AQ382" s="5"/>
      <c r="AR382" s="21"/>
      <c r="AS382" s="21"/>
    </row>
    <row r="383" spans="1:45" x14ac:dyDescent="0.2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197">
        <v>234.26197783296138</v>
      </c>
      <c r="AO383" s="21"/>
      <c r="AP383" s="5"/>
      <c r="AQ383" s="5"/>
      <c r="AR383" s="21"/>
      <c r="AS383" s="21"/>
    </row>
    <row r="384" spans="1:45" x14ac:dyDescent="0.2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197">
        <v>218.05983632054034</v>
      </c>
      <c r="AO384" s="21"/>
      <c r="AP384" s="5"/>
      <c r="AQ384" s="5"/>
      <c r="AR384" s="21"/>
      <c r="AS384" s="21"/>
    </row>
    <row r="385" spans="1:45" x14ac:dyDescent="0.2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197">
        <v>234.95527135883219</v>
      </c>
      <c r="AO385" s="21"/>
      <c r="AP385" s="5"/>
      <c r="AQ385" s="5"/>
      <c r="AR385" s="21"/>
      <c r="AS385" s="21"/>
    </row>
    <row r="386" spans="1:45" x14ac:dyDescent="0.2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197">
        <v>229.9966436505739</v>
      </c>
      <c r="AO386" s="21"/>
      <c r="AP386" s="5"/>
      <c r="AQ386" s="5"/>
      <c r="AR386" s="21"/>
      <c r="AS386" s="21"/>
    </row>
    <row r="387" spans="1:45" x14ac:dyDescent="0.2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197">
        <v>215.17805060179717</v>
      </c>
      <c r="AO387" s="21"/>
      <c r="AP387" s="5"/>
      <c r="AQ387" s="5"/>
      <c r="AR387" s="21"/>
      <c r="AS387" s="21"/>
    </row>
    <row r="388" spans="1:45" x14ac:dyDescent="0.2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197">
        <v>211.20202056932524</v>
      </c>
      <c r="AO388" s="21"/>
      <c r="AP388" s="5"/>
      <c r="AQ388" s="5"/>
      <c r="AR388" s="21"/>
      <c r="AS388" s="21"/>
    </row>
    <row r="389" spans="1:45" x14ac:dyDescent="0.2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197">
        <v>241.81013191859657</v>
      </c>
      <c r="AO389" s="21"/>
      <c r="AP389" s="5"/>
      <c r="AQ389" s="5"/>
      <c r="AR389" s="21"/>
      <c r="AS389" s="21"/>
    </row>
    <row r="390" spans="1:45" x14ac:dyDescent="0.2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197">
        <v>279.22531617828304</v>
      </c>
      <c r="AO390" s="21"/>
      <c r="AP390" s="5"/>
      <c r="AQ390" s="5"/>
      <c r="AR390" s="21"/>
      <c r="AS390" s="21"/>
    </row>
    <row r="391" spans="1:45" x14ac:dyDescent="0.2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197">
        <v>213.24837215863232</v>
      </c>
      <c r="AO391" s="21"/>
      <c r="AP391" s="5"/>
      <c r="AQ391" s="5"/>
      <c r="AR391" s="21"/>
      <c r="AS391" s="21"/>
    </row>
    <row r="392" spans="1:45" x14ac:dyDescent="0.2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197">
        <v>241.02704323143658</v>
      </c>
      <c r="AO392" s="21"/>
      <c r="AP392" s="5"/>
      <c r="AQ392" s="5"/>
      <c r="AR392" s="21"/>
      <c r="AS392" s="21"/>
    </row>
    <row r="393" spans="1:45" x14ac:dyDescent="0.2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197">
        <v>333.90047524870891</v>
      </c>
      <c r="AO393" s="21"/>
      <c r="AP393" s="5"/>
      <c r="AQ393" s="5"/>
      <c r="AR393" s="21"/>
      <c r="AS393" s="21"/>
    </row>
    <row r="394" spans="1:45" x14ac:dyDescent="0.2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197">
        <v>153.20200302078314</v>
      </c>
      <c r="AO394" s="21"/>
      <c r="AP394" s="5"/>
      <c r="AQ394" s="5"/>
      <c r="AR394" s="21"/>
      <c r="AS394" s="21"/>
    </row>
    <row r="395" spans="1:45" x14ac:dyDescent="0.2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197">
        <v>295.87239075605947</v>
      </c>
      <c r="AO395" s="21"/>
      <c r="AP395" s="5"/>
      <c r="AQ395" s="5"/>
      <c r="AR395" s="21"/>
      <c r="AS395" s="21"/>
    </row>
    <row r="396" spans="1:45" x14ac:dyDescent="0.2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197">
        <v>244.20205370018576</v>
      </c>
      <c r="AO396" s="21"/>
      <c r="AP396" s="5"/>
      <c r="AQ396" s="5"/>
      <c r="AR396" s="21"/>
      <c r="AS396" s="21"/>
    </row>
    <row r="397" spans="1:45" x14ac:dyDescent="0.2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197">
        <v>226.76904852896729</v>
      </c>
      <c r="AO397" s="21"/>
      <c r="AP397" s="5"/>
      <c r="AQ397" s="5"/>
      <c r="AR397" s="21"/>
      <c r="AS397" s="21"/>
    </row>
    <row r="398" spans="1:45" x14ac:dyDescent="0.2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197">
        <v>205.56687254811982</v>
      </c>
      <c r="AO398" s="21"/>
      <c r="AP398" s="5"/>
      <c r="AQ398" s="5"/>
      <c r="AR398" s="21"/>
      <c r="AS398" s="21"/>
    </row>
    <row r="399" spans="1:45" x14ac:dyDescent="0.2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197">
        <v>262.78908369949261</v>
      </c>
      <c r="AO399" s="21"/>
      <c r="AP399" s="5"/>
      <c r="AQ399" s="5"/>
      <c r="AR399" s="21"/>
      <c r="AS399" s="21"/>
    </row>
    <row r="400" spans="1:45" x14ac:dyDescent="0.2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197">
        <v>240.42082380152056</v>
      </c>
      <c r="AO400" s="21"/>
      <c r="AP400" s="5"/>
      <c r="AQ400" s="5"/>
      <c r="AR400" s="21"/>
      <c r="AS400" s="21"/>
    </row>
    <row r="401" spans="1:45" x14ac:dyDescent="0.2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197">
        <v>250.48267319637739</v>
      </c>
      <c r="AO401" s="21"/>
      <c r="AP401" s="5"/>
      <c r="AQ401" s="5"/>
      <c r="AR401" s="21"/>
      <c r="AS401" s="21"/>
    </row>
    <row r="402" spans="1:45" x14ac:dyDescent="0.2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197">
        <v>188.56460440836645</v>
      </c>
      <c r="AO402" s="21"/>
      <c r="AP402" s="5"/>
      <c r="AQ402" s="5"/>
      <c r="AR402" s="21"/>
      <c r="AS402" s="21"/>
    </row>
    <row r="403" spans="1:45" x14ac:dyDescent="0.2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197">
        <v>387.75393725688002</v>
      </c>
      <c r="AO403" s="21"/>
      <c r="AP403" s="5"/>
      <c r="AQ403" s="5"/>
      <c r="AR403" s="21"/>
      <c r="AS403" s="21"/>
    </row>
    <row r="404" spans="1:45" x14ac:dyDescent="0.2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197">
        <v>226.31184654031728</v>
      </c>
      <c r="AO404" s="21"/>
      <c r="AP404" s="5"/>
      <c r="AQ404" s="5"/>
      <c r="AR404" s="21"/>
      <c r="AS404" s="21"/>
    </row>
    <row r="405" spans="1:45" x14ac:dyDescent="0.2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197">
        <v>209.56522596900095</v>
      </c>
      <c r="AO405" s="21"/>
      <c r="AP405" s="5"/>
      <c r="AQ405" s="5"/>
      <c r="AR405" s="21"/>
      <c r="AS405" s="21"/>
    </row>
    <row r="406" spans="1:45" x14ac:dyDescent="0.2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197">
        <v>338.17204303040762</v>
      </c>
      <c r="AO406" s="21"/>
      <c r="AP406" s="5"/>
      <c r="AQ406" s="5"/>
      <c r="AR406" s="21"/>
      <c r="AS406" s="21"/>
    </row>
    <row r="407" spans="1:45" x14ac:dyDescent="0.2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197">
        <v>251.33215717219807</v>
      </c>
      <c r="AO407" s="21"/>
      <c r="AP407" s="5"/>
      <c r="AQ407" s="5"/>
      <c r="AR407" s="21"/>
      <c r="AS407" s="21"/>
    </row>
    <row r="408" spans="1:45" x14ac:dyDescent="0.2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197">
        <v>238.55391139618146</v>
      </c>
      <c r="AO408" s="21"/>
      <c r="AP408" s="5"/>
      <c r="AQ408" s="5"/>
      <c r="AR408" s="21"/>
      <c r="AS408" s="21"/>
    </row>
    <row r="409" spans="1:45" x14ac:dyDescent="0.2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197">
        <v>240.13418835512778</v>
      </c>
      <c r="AO409" s="21"/>
      <c r="AP409" s="5"/>
      <c r="AQ409" s="5"/>
      <c r="AR409" s="21"/>
      <c r="AS409" s="21"/>
    </row>
    <row r="410" spans="1:45" x14ac:dyDescent="0.2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197">
        <v>225.63993919654385</v>
      </c>
      <c r="AO410" s="21"/>
      <c r="AP410" s="5"/>
      <c r="AQ410" s="5"/>
      <c r="AR410" s="21"/>
      <c r="AS410" s="21"/>
    </row>
    <row r="411" spans="1:45" x14ac:dyDescent="0.2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197">
        <v>240.67006516420437</v>
      </c>
      <c r="AO411" s="21"/>
      <c r="AP411" s="5"/>
      <c r="AQ411" s="5"/>
      <c r="AR411" s="21"/>
      <c r="AS411" s="21"/>
    </row>
    <row r="412" spans="1:45" x14ac:dyDescent="0.2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197">
        <v>243.34394181908775</v>
      </c>
      <c r="AO412" s="21"/>
      <c r="AP412" s="5"/>
      <c r="AQ412" s="5"/>
      <c r="AR412" s="21"/>
      <c r="AS412" s="21"/>
    </row>
    <row r="413" spans="1:45" x14ac:dyDescent="0.2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197">
        <v>224.14210849386279</v>
      </c>
      <c r="AO413" s="21"/>
      <c r="AP413" s="5"/>
      <c r="AQ413" s="5"/>
      <c r="AR413" s="21"/>
      <c r="AS413" s="21"/>
    </row>
    <row r="414" spans="1:45" x14ac:dyDescent="0.2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197">
        <v>221.86954432012681</v>
      </c>
      <c r="AO414" s="21"/>
      <c r="AP414" s="5"/>
      <c r="AQ414" s="5"/>
      <c r="AR414" s="21"/>
      <c r="AS414" s="21"/>
    </row>
    <row r="415" spans="1:45" x14ac:dyDescent="0.2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197">
        <v>253.83061043853473</v>
      </c>
      <c r="AO415" s="21"/>
      <c r="AP415" s="5"/>
      <c r="AQ415" s="5"/>
      <c r="AR415" s="21"/>
      <c r="AS415" s="21"/>
    </row>
    <row r="416" spans="1:45" x14ac:dyDescent="0.2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197">
        <v>290.50681903983724</v>
      </c>
      <c r="AO416" s="21"/>
      <c r="AP416" s="5"/>
      <c r="AQ416" s="5"/>
      <c r="AR416" s="21"/>
      <c r="AS416" s="21"/>
    </row>
    <row r="417" spans="1:45" x14ac:dyDescent="0.2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197">
        <v>227.52025417269147</v>
      </c>
      <c r="AO417" s="21"/>
      <c r="AP417" s="5"/>
      <c r="AQ417" s="5"/>
      <c r="AR417" s="21"/>
      <c r="AS417" s="21"/>
    </row>
    <row r="418" spans="1:45" x14ac:dyDescent="0.2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197">
        <v>248.34330261513284</v>
      </c>
      <c r="AO418" s="21"/>
      <c r="AP418" s="5"/>
      <c r="AQ418" s="5"/>
      <c r="AR418" s="21"/>
      <c r="AS418" s="21"/>
    </row>
    <row r="419" spans="1:45" x14ac:dyDescent="0.2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197">
        <v>344.47549084885793</v>
      </c>
      <c r="AO419" s="21"/>
      <c r="AP419" s="5"/>
      <c r="AQ419" s="5"/>
      <c r="AR419" s="21"/>
      <c r="AS419" s="21"/>
    </row>
    <row r="420" spans="1:45" x14ac:dyDescent="0.2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197">
        <v>159.20742753752856</v>
      </c>
      <c r="AO420" s="21"/>
      <c r="AP420" s="5"/>
      <c r="AQ420" s="5"/>
      <c r="AR420" s="21"/>
      <c r="AS420" s="21"/>
    </row>
    <row r="421" spans="1:45" x14ac:dyDescent="0.2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197">
        <v>268.32290713124536</v>
      </c>
      <c r="AO421" s="21"/>
      <c r="AP421" s="5"/>
      <c r="AQ421" s="5"/>
      <c r="AR421" s="21"/>
      <c r="AS421" s="21"/>
    </row>
    <row r="422" spans="1:45" x14ac:dyDescent="0.2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197">
        <v>218.33467038746178</v>
      </c>
      <c r="AO422" s="21"/>
      <c r="AP422" s="5"/>
      <c r="AQ422" s="5"/>
      <c r="AR422" s="21"/>
      <c r="AS422" s="21"/>
    </row>
    <row r="423" spans="1:45" x14ac:dyDescent="0.2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197">
        <v>202.40506748695464</v>
      </c>
      <c r="AO423" s="21"/>
      <c r="AP423" s="5"/>
      <c r="AQ423" s="5"/>
      <c r="AR423" s="21"/>
      <c r="AS423" s="21"/>
    </row>
    <row r="424" spans="1:45" x14ac:dyDescent="0.2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197">
        <v>187.14357424812087</v>
      </c>
      <c r="AO424" s="21"/>
      <c r="AP424" s="5"/>
      <c r="AQ424" s="5"/>
      <c r="AR424" s="21"/>
      <c r="AS424" s="21"/>
    </row>
    <row r="425" spans="1:45" x14ac:dyDescent="0.2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197">
        <v>234.94641968656617</v>
      </c>
      <c r="AO425" s="21"/>
      <c r="AP425" s="5"/>
      <c r="AQ425" s="5"/>
      <c r="AR425" s="21"/>
      <c r="AS425" s="21"/>
    </row>
    <row r="426" spans="1:45" x14ac:dyDescent="0.2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197">
        <v>213.73394786031974</v>
      </c>
      <c r="AO426" s="21"/>
      <c r="AP426" s="5"/>
      <c r="AQ426" s="5"/>
      <c r="AR426" s="21"/>
      <c r="AS426" s="21"/>
    </row>
    <row r="427" spans="1:45" x14ac:dyDescent="0.2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197">
        <v>230.05264361323978</v>
      </c>
      <c r="AO427" s="21"/>
      <c r="AP427" s="5"/>
      <c r="AQ427" s="5"/>
      <c r="AR427" s="21"/>
      <c r="AS427" s="21"/>
    </row>
    <row r="428" spans="1:45" x14ac:dyDescent="0.2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197">
        <v>172.82107671834549</v>
      </c>
      <c r="AO428" s="21"/>
      <c r="AP428" s="5"/>
      <c r="AQ428" s="5"/>
      <c r="AR428" s="21"/>
      <c r="AS428" s="21"/>
    </row>
    <row r="429" spans="1:45" x14ac:dyDescent="0.2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197">
        <v>326.90635195054404</v>
      </c>
      <c r="AO429" s="21"/>
      <c r="AP429" s="5"/>
      <c r="AQ429" s="5"/>
      <c r="AR429" s="21"/>
      <c r="AS429" s="21"/>
    </row>
    <row r="430" spans="1:45" x14ac:dyDescent="0.2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197">
        <v>204.56745198015639</v>
      </c>
      <c r="AO430" s="21"/>
      <c r="AP430" s="5"/>
      <c r="AQ430" s="5"/>
      <c r="AR430" s="21"/>
      <c r="AS430" s="21"/>
    </row>
    <row r="431" spans="1:45" x14ac:dyDescent="0.2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197">
        <v>191.70746407232556</v>
      </c>
      <c r="AO431" s="21"/>
      <c r="AP431" s="5"/>
      <c r="AQ431" s="5"/>
      <c r="AR431" s="21"/>
      <c r="AS431" s="21"/>
    </row>
    <row r="432" spans="1:45" x14ac:dyDescent="0.2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197">
        <v>312.23547491143131</v>
      </c>
      <c r="AO432" s="21"/>
      <c r="AP432" s="5"/>
      <c r="AQ432" s="5"/>
      <c r="AR432" s="21"/>
      <c r="AS432" s="21"/>
    </row>
    <row r="433" spans="1:45" x14ac:dyDescent="0.2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197">
        <v>210.95683592172415</v>
      </c>
      <c r="AO433" s="21"/>
      <c r="AP433" s="5"/>
      <c r="AQ433" s="5"/>
      <c r="AR433" s="21"/>
      <c r="AS433" s="21"/>
    </row>
    <row r="434" spans="1:45" x14ac:dyDescent="0.2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197">
        <v>205.49055786963422</v>
      </c>
      <c r="AO434" s="21"/>
      <c r="AP434" s="5"/>
      <c r="AQ434" s="5"/>
      <c r="AR434" s="21"/>
      <c r="AS434" s="21"/>
    </row>
    <row r="435" spans="1:45" x14ac:dyDescent="0.2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197">
        <v>198.24535404265148</v>
      </c>
      <c r="AO435" s="21"/>
      <c r="AP435" s="5"/>
      <c r="AQ435" s="5"/>
      <c r="AR435" s="21"/>
      <c r="AS435" s="21"/>
    </row>
    <row r="436" spans="1:45" x14ac:dyDescent="0.2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197">
        <v>207.73538868349419</v>
      </c>
      <c r="AO436" s="21"/>
      <c r="AP436" s="5"/>
      <c r="AQ436" s="5"/>
      <c r="AR436" s="21"/>
      <c r="AS436" s="21"/>
    </row>
    <row r="437" spans="1:45" x14ac:dyDescent="0.2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197">
        <v>214.7671999395626</v>
      </c>
      <c r="AO437" s="21"/>
      <c r="AP437" s="5"/>
      <c r="AQ437" s="5"/>
      <c r="AR437" s="21"/>
      <c r="AS437" s="21"/>
    </row>
    <row r="438" spans="1:45" x14ac:dyDescent="0.2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197">
        <v>212.77715729004996</v>
      </c>
      <c r="AO438" s="21"/>
      <c r="AP438" s="5"/>
      <c r="AQ438" s="5"/>
      <c r="AR438" s="21"/>
      <c r="AS438" s="21"/>
    </row>
    <row r="439" spans="1:45" x14ac:dyDescent="0.2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197">
        <v>199.28714193530587</v>
      </c>
      <c r="AO439" s="21"/>
      <c r="AP439" s="5"/>
      <c r="AQ439" s="5"/>
      <c r="AR439" s="21"/>
      <c r="AS439" s="21"/>
    </row>
    <row r="440" spans="1:45" x14ac:dyDescent="0.2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197">
        <v>195.08686101991188</v>
      </c>
      <c r="AO440" s="21"/>
      <c r="AP440" s="5"/>
      <c r="AQ440" s="5"/>
      <c r="AR440" s="21"/>
      <c r="AS440" s="21"/>
    </row>
    <row r="441" spans="1:45" x14ac:dyDescent="0.2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197">
        <v>227.68111490134339</v>
      </c>
      <c r="AO441" s="21"/>
      <c r="AP441" s="5"/>
      <c r="AQ441" s="5"/>
      <c r="AR441" s="21"/>
      <c r="AS441" s="21"/>
    </row>
    <row r="442" spans="1:45" x14ac:dyDescent="0.2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197">
        <v>258.14045672347805</v>
      </c>
      <c r="AO442" s="21"/>
      <c r="AP442" s="5"/>
      <c r="AQ442" s="5"/>
      <c r="AR442" s="21"/>
      <c r="AS442" s="21"/>
    </row>
    <row r="443" spans="1:45" x14ac:dyDescent="0.2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197">
        <v>192.21701061724647</v>
      </c>
      <c r="AO443" s="21"/>
      <c r="AP443" s="5"/>
      <c r="AQ443" s="5"/>
      <c r="AR443" s="21"/>
      <c r="AS443" s="21"/>
    </row>
    <row r="444" spans="1:45" x14ac:dyDescent="0.2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197">
        <v>226.43751870280519</v>
      </c>
      <c r="AO444" s="21"/>
      <c r="AP444" s="5"/>
      <c r="AQ444" s="5"/>
      <c r="AR444" s="21"/>
      <c r="AS444" s="21"/>
    </row>
    <row r="445" spans="1:45" x14ac:dyDescent="0.2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197">
        <v>317.45939388602096</v>
      </c>
      <c r="AO445" s="21"/>
      <c r="AP445" s="5"/>
      <c r="AQ445" s="5"/>
      <c r="AR445" s="21"/>
      <c r="AS445" s="21"/>
    </row>
    <row r="446" spans="1:45" x14ac:dyDescent="0.2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197">
        <v>147.12389476823631</v>
      </c>
      <c r="AO446" s="21"/>
      <c r="AP446" s="5"/>
      <c r="AQ446" s="5"/>
      <c r="AR446" s="21"/>
      <c r="AS446" s="21"/>
    </row>
    <row r="447" spans="1:45" x14ac:dyDescent="0.2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197">
        <v>286.38305446900171</v>
      </c>
      <c r="AO447" s="21"/>
      <c r="AP447" s="5"/>
      <c r="AQ447" s="5"/>
      <c r="AR447" s="21"/>
      <c r="AS447" s="21"/>
    </row>
    <row r="448" spans="1:45" x14ac:dyDescent="0.2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197">
        <v>230.14752876956877</v>
      </c>
      <c r="AO448" s="21"/>
      <c r="AP448" s="5"/>
      <c r="AQ448" s="5"/>
      <c r="AR448" s="21"/>
      <c r="AS448" s="21"/>
    </row>
    <row r="449" spans="1:45" x14ac:dyDescent="0.2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197">
        <v>248.27369407047303</v>
      </c>
      <c r="AO449" s="21"/>
      <c r="AP449" s="5"/>
      <c r="AQ449" s="5"/>
      <c r="AR449" s="21"/>
      <c r="AS449" s="21"/>
    </row>
    <row r="450" spans="1:45" x14ac:dyDescent="0.2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197">
        <v>207.30553160020335</v>
      </c>
      <c r="AO450" s="21"/>
      <c r="AP450" s="5"/>
      <c r="AQ450" s="5"/>
      <c r="AR450" s="21"/>
      <c r="AS450" s="21"/>
    </row>
    <row r="451" spans="1:45" x14ac:dyDescent="0.2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197">
        <v>293.86122917252425</v>
      </c>
      <c r="AO451" s="21"/>
      <c r="AP451" s="5"/>
      <c r="AQ451" s="5"/>
      <c r="AR451" s="21"/>
      <c r="AS451" s="21"/>
    </row>
    <row r="452" spans="1:45" x14ac:dyDescent="0.2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197">
        <v>253.94101783692432</v>
      </c>
      <c r="AO452" s="21"/>
      <c r="AP452" s="5"/>
      <c r="AQ452" s="5"/>
      <c r="AR452" s="21"/>
      <c r="AS452" s="21"/>
    </row>
    <row r="453" spans="1:45" x14ac:dyDescent="0.2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197">
        <v>274.48270334583628</v>
      </c>
      <c r="AO453" s="21"/>
      <c r="AP453" s="5"/>
      <c r="AQ453" s="5"/>
      <c r="AR453" s="21"/>
      <c r="AS453" s="21"/>
    </row>
    <row r="454" spans="1:45" x14ac:dyDescent="0.2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197">
        <v>197.58909574831748</v>
      </c>
      <c r="AO454" s="21"/>
      <c r="AP454" s="5"/>
      <c r="AQ454" s="5"/>
      <c r="AR454" s="21"/>
      <c r="AS454" s="21"/>
    </row>
    <row r="455" spans="1:45" x14ac:dyDescent="0.2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197">
        <v>377.23771051895869</v>
      </c>
      <c r="AO455" s="21"/>
      <c r="AP455" s="5"/>
      <c r="AQ455" s="5"/>
      <c r="AR455" s="21"/>
      <c r="AS455" s="21"/>
    </row>
    <row r="456" spans="1:45" x14ac:dyDescent="0.2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197">
        <v>214.55140212475752</v>
      </c>
      <c r="AO456" s="21"/>
      <c r="AP456" s="5"/>
      <c r="AQ456" s="5"/>
      <c r="AR456" s="21"/>
      <c r="AS456" s="21"/>
    </row>
    <row r="457" spans="1:45" x14ac:dyDescent="0.2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197">
        <v>201.93384750479643</v>
      </c>
      <c r="AO457" s="21"/>
      <c r="AP457" s="5"/>
      <c r="AQ457" s="5"/>
      <c r="AR457" s="21"/>
      <c r="AS457" s="21"/>
    </row>
    <row r="458" spans="1:45" x14ac:dyDescent="0.2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197">
        <v>345.60223170528138</v>
      </c>
      <c r="AO458" s="21"/>
      <c r="AP458" s="5"/>
      <c r="AQ458" s="5"/>
      <c r="AR458" s="21"/>
      <c r="AS458" s="21"/>
    </row>
    <row r="459" spans="1:45" x14ac:dyDescent="0.2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197">
        <v>251.2009194967284</v>
      </c>
      <c r="AO459" s="21"/>
      <c r="AP459" s="5"/>
      <c r="AQ459" s="5"/>
      <c r="AR459" s="21"/>
      <c r="AS459" s="21"/>
    </row>
    <row r="460" spans="1:45" x14ac:dyDescent="0.2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197">
        <v>223.99080323648505</v>
      </c>
      <c r="AO460" s="21"/>
      <c r="AP460" s="5"/>
      <c r="AQ460" s="5"/>
      <c r="AR460" s="21"/>
      <c r="AS460" s="21"/>
    </row>
    <row r="461" spans="1:45" x14ac:dyDescent="0.2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197">
        <v>230.84168882755984</v>
      </c>
      <c r="AO461" s="21"/>
      <c r="AP461" s="5"/>
      <c r="AQ461" s="5"/>
      <c r="AR461" s="21"/>
      <c r="AS461" s="21"/>
    </row>
    <row r="462" spans="1:45" x14ac:dyDescent="0.2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197">
        <v>233.92092889443106</v>
      </c>
      <c r="AO462" s="21"/>
      <c r="AP462" s="5"/>
      <c r="AQ462" s="5"/>
      <c r="AR462" s="21"/>
      <c r="AS462" s="21"/>
    </row>
    <row r="463" spans="1:45" x14ac:dyDescent="0.2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197">
        <v>249.1768265819172</v>
      </c>
      <c r="AO463" s="21"/>
      <c r="AP463" s="5"/>
      <c r="AQ463" s="5"/>
      <c r="AR463" s="21"/>
      <c r="AS463" s="21"/>
    </row>
    <row r="464" spans="1:45" x14ac:dyDescent="0.2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197">
        <v>220.45778044995365</v>
      </c>
      <c r="AO464" s="21"/>
      <c r="AP464" s="5"/>
      <c r="AQ464" s="5"/>
      <c r="AR464" s="21"/>
      <c r="AS464" s="21"/>
    </row>
    <row r="465" spans="1:45" x14ac:dyDescent="0.2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197">
        <v>227.69122062723844</v>
      </c>
      <c r="AO465" s="21"/>
      <c r="AP465" s="5"/>
      <c r="AQ465" s="5"/>
      <c r="AR465" s="21"/>
      <c r="AS465" s="21"/>
    </row>
    <row r="466" spans="1:45" x14ac:dyDescent="0.2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197">
        <v>227.93769219056168</v>
      </c>
      <c r="AO466" s="21"/>
      <c r="AP466" s="5"/>
      <c r="AQ466" s="5"/>
      <c r="AR466" s="21"/>
      <c r="AS466" s="21"/>
    </row>
    <row r="467" spans="1:45" x14ac:dyDescent="0.2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197">
        <v>231.63042922639332</v>
      </c>
      <c r="AO467" s="21"/>
      <c r="AP467" s="5"/>
      <c r="AQ467" s="5"/>
      <c r="AR467" s="21"/>
      <c r="AS467" s="21"/>
    </row>
    <row r="468" spans="1:45" x14ac:dyDescent="0.2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197">
        <v>276.76670063802044</v>
      </c>
      <c r="AO468" s="21"/>
      <c r="AP468" s="5"/>
      <c r="AQ468" s="5"/>
      <c r="AR468" s="21"/>
      <c r="AS468" s="21"/>
    </row>
    <row r="469" spans="1:45" x14ac:dyDescent="0.2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197">
        <v>219.75546732156653</v>
      </c>
      <c r="AO469" s="21"/>
      <c r="AP469" s="5"/>
      <c r="AQ469" s="5"/>
      <c r="AR469" s="21"/>
      <c r="AS469" s="21"/>
    </row>
    <row r="470" spans="1:45" x14ac:dyDescent="0.2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197">
        <v>223.54805398800926</v>
      </c>
      <c r="AO470" s="21"/>
      <c r="AP470" s="5"/>
      <c r="AQ470" s="5"/>
      <c r="AR470" s="21"/>
      <c r="AS470" s="21"/>
    </row>
    <row r="471" spans="1:45" x14ac:dyDescent="0.2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197">
        <v>327.75416807166312</v>
      </c>
      <c r="AO471" s="21"/>
      <c r="AP471" s="5"/>
      <c r="AQ471" s="5"/>
      <c r="AR471" s="21"/>
      <c r="AS471" s="21"/>
    </row>
    <row r="472" spans="1:45" x14ac:dyDescent="0.2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197">
        <v>144.03738949238422</v>
      </c>
      <c r="AO472" s="21"/>
      <c r="AP472" s="5"/>
      <c r="AQ472" s="5"/>
      <c r="AR472" s="21"/>
      <c r="AS472" s="21"/>
    </row>
    <row r="473" spans="1:45" x14ac:dyDescent="0.2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197">
        <v>631.29766516565326</v>
      </c>
      <c r="AO473" s="21"/>
      <c r="AP473" s="5"/>
      <c r="AQ473" s="5"/>
      <c r="AR473" s="21"/>
      <c r="AS473" s="21"/>
    </row>
    <row r="474" spans="1:45" x14ac:dyDescent="0.2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197">
        <v>451.96266357043891</v>
      </c>
      <c r="AO474" s="21"/>
      <c r="AP474" s="5"/>
      <c r="AQ474" s="5"/>
      <c r="AR474" s="21"/>
      <c r="AS474" s="21"/>
    </row>
    <row r="475" spans="1:45" x14ac:dyDescent="0.2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197">
        <v>664.22208181384781</v>
      </c>
      <c r="AO475" s="21"/>
      <c r="AP475" s="5"/>
      <c r="AQ475" s="5"/>
      <c r="AR475" s="21"/>
      <c r="AS475" s="21"/>
    </row>
    <row r="476" spans="1:45" x14ac:dyDescent="0.2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197">
        <v>378.2657987337019</v>
      </c>
      <c r="AO476" s="21"/>
      <c r="AP476" s="5"/>
      <c r="AQ476" s="5"/>
      <c r="AR476" s="21"/>
      <c r="AS476" s="21"/>
    </row>
    <row r="477" spans="1:45" x14ac:dyDescent="0.2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197">
        <v>889.89817711755177</v>
      </c>
      <c r="AO477" s="21"/>
      <c r="AP477" s="5"/>
      <c r="AQ477" s="5"/>
      <c r="AR477" s="21"/>
      <c r="AS477" s="21"/>
    </row>
    <row r="478" spans="1:45" x14ac:dyDescent="0.2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197">
        <v>675.30750685560463</v>
      </c>
      <c r="AO478" s="21"/>
      <c r="AP478" s="5"/>
      <c r="AQ478" s="5"/>
      <c r="AR478" s="21"/>
      <c r="AS478" s="21"/>
    </row>
    <row r="479" spans="1:45" x14ac:dyDescent="0.2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197">
        <v>1033.4265743580913</v>
      </c>
      <c r="AO479" s="21"/>
      <c r="AP479" s="5"/>
      <c r="AQ479" s="5"/>
      <c r="AR479" s="21"/>
      <c r="AS479" s="21"/>
    </row>
    <row r="480" spans="1:45" x14ac:dyDescent="0.2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197">
        <v>271.44195329122306</v>
      </c>
      <c r="AO480" s="21"/>
      <c r="AP480" s="5"/>
      <c r="AQ480" s="5"/>
      <c r="AR480" s="21"/>
      <c r="AS480" s="21"/>
    </row>
    <row r="481" spans="1:45" x14ac:dyDescent="0.2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197">
        <v>1111.1868363058716</v>
      </c>
      <c r="AO481" s="21"/>
      <c r="AP481" s="5"/>
      <c r="AQ481" s="5"/>
      <c r="AR481" s="21"/>
      <c r="AS481" s="21"/>
    </row>
    <row r="482" spans="1:45" x14ac:dyDescent="0.2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197">
        <v>309.5676506446207</v>
      </c>
      <c r="AO482" s="21"/>
      <c r="AP482" s="5"/>
      <c r="AQ482" s="5"/>
      <c r="AR482" s="21"/>
      <c r="AS482" s="21"/>
    </row>
    <row r="483" spans="1:45" x14ac:dyDescent="0.2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197">
        <v>307.72648007378416</v>
      </c>
      <c r="AO483" s="21"/>
      <c r="AP483" s="5"/>
      <c r="AQ483" s="5"/>
      <c r="AR483" s="21"/>
      <c r="AS483" s="21"/>
    </row>
    <row r="484" spans="1:45" x14ac:dyDescent="0.2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197">
        <v>1388.2739742053068</v>
      </c>
      <c r="AO484" s="21"/>
      <c r="AP484" s="5"/>
      <c r="AQ484" s="5"/>
      <c r="AR484" s="21"/>
      <c r="AS484" s="21"/>
    </row>
    <row r="485" spans="1:45" x14ac:dyDescent="0.2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197">
        <v>700.71105749064122</v>
      </c>
      <c r="AO485" s="21"/>
      <c r="AP485" s="5"/>
      <c r="AQ485" s="5"/>
      <c r="AR485" s="21"/>
      <c r="AS485" s="21"/>
    </row>
    <row r="486" spans="1:45" x14ac:dyDescent="0.2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197">
        <v>357.89944839192214</v>
      </c>
      <c r="AO486" s="21"/>
      <c r="AP486" s="5"/>
      <c r="AQ486" s="5"/>
      <c r="AR486" s="21"/>
      <c r="AS486" s="21"/>
    </row>
    <row r="487" spans="1:45" x14ac:dyDescent="0.2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197">
        <v>431.74980935263994</v>
      </c>
      <c r="AO487" s="21"/>
      <c r="AP487" s="5"/>
      <c r="AQ487" s="5"/>
      <c r="AR487" s="21"/>
      <c r="AS487" s="21"/>
    </row>
    <row r="488" spans="1:45" x14ac:dyDescent="0.2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197">
        <v>501.83020513168941</v>
      </c>
      <c r="AO488" s="21"/>
      <c r="AP488" s="5"/>
      <c r="AQ488" s="5"/>
      <c r="AR488" s="21"/>
      <c r="AS488" s="21"/>
    </row>
    <row r="489" spans="1:45" x14ac:dyDescent="0.2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197">
        <v>581.20896384725404</v>
      </c>
      <c r="AO489" s="21"/>
      <c r="AP489" s="5"/>
      <c r="AQ489" s="5"/>
      <c r="AR489" s="21"/>
      <c r="AS489" s="21"/>
    </row>
    <row r="490" spans="1:45" x14ac:dyDescent="0.2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197">
        <v>362.59463300362199</v>
      </c>
      <c r="AO490" s="21"/>
      <c r="AP490" s="5"/>
      <c r="AQ490" s="5"/>
      <c r="AR490" s="21"/>
      <c r="AS490" s="21"/>
    </row>
    <row r="491" spans="1:45" x14ac:dyDescent="0.2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197">
        <v>471.37627203784274</v>
      </c>
      <c r="AO491" s="21"/>
      <c r="AP491" s="5"/>
      <c r="AQ491" s="5"/>
      <c r="AR491" s="21"/>
      <c r="AS491" s="21"/>
    </row>
    <row r="492" spans="1:45" x14ac:dyDescent="0.2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197">
        <v>429.12404948552842</v>
      </c>
      <c r="AO492" s="21"/>
      <c r="AP492" s="5"/>
      <c r="AQ492" s="5"/>
      <c r="AR492" s="21"/>
      <c r="AS492" s="21"/>
    </row>
    <row r="493" spans="1:45" x14ac:dyDescent="0.2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197">
        <v>490.79378138733512</v>
      </c>
      <c r="AO493" s="21"/>
      <c r="AP493" s="5"/>
      <c r="AQ493" s="5"/>
      <c r="AR493" s="21"/>
      <c r="AS493" s="21"/>
    </row>
    <row r="494" spans="1:45" x14ac:dyDescent="0.2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197">
        <v>665.69601795173628</v>
      </c>
      <c r="AO494" s="21"/>
      <c r="AP494" s="5"/>
      <c r="AQ494" s="5"/>
      <c r="AR494" s="21"/>
      <c r="AS494" s="21"/>
    </row>
    <row r="495" spans="1:45" x14ac:dyDescent="0.2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197">
        <v>316.43418988319183</v>
      </c>
      <c r="AO495" s="21"/>
      <c r="AP495" s="5"/>
      <c r="AQ495" s="5"/>
      <c r="AR495" s="21"/>
      <c r="AS495" s="21"/>
    </row>
    <row r="496" spans="1:45" x14ac:dyDescent="0.2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197">
        <v>356.61075180575426</v>
      </c>
      <c r="AO496" s="21"/>
      <c r="AP496" s="5"/>
      <c r="AQ496" s="5"/>
      <c r="AR496" s="21"/>
      <c r="AS496" s="21"/>
    </row>
    <row r="497" spans="1:45" x14ac:dyDescent="0.2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197">
        <v>712.25819524896042</v>
      </c>
      <c r="AO497" s="21"/>
      <c r="AP497" s="5"/>
      <c r="AQ497" s="5"/>
      <c r="AR497" s="21"/>
      <c r="AS497" s="21"/>
    </row>
    <row r="498" spans="1:45" x14ac:dyDescent="0.2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197">
        <v>100.95992191079127</v>
      </c>
      <c r="AO498" s="21"/>
      <c r="AP498" s="5"/>
      <c r="AQ498" s="5"/>
      <c r="AR498" s="21"/>
      <c r="AS498" s="21"/>
    </row>
    <row r="499" spans="1:45" x14ac:dyDescent="0.2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197">
        <v>427.70001084065541</v>
      </c>
      <c r="AO499" s="21"/>
      <c r="AP499" s="5"/>
      <c r="AQ499" s="5"/>
      <c r="AR499" s="21"/>
      <c r="AS499" s="21"/>
    </row>
    <row r="500" spans="1:45" x14ac:dyDescent="0.2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197">
        <v>377.93461077122328</v>
      </c>
      <c r="AO500" s="21"/>
      <c r="AP500" s="5"/>
      <c r="AQ500" s="5"/>
      <c r="AR500" s="21"/>
      <c r="AS500" s="21"/>
    </row>
    <row r="501" spans="1:45" x14ac:dyDescent="0.2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197">
        <v>613.17710101284501</v>
      </c>
      <c r="AO501" s="21"/>
      <c r="AP501" s="5"/>
      <c r="AQ501" s="5"/>
      <c r="AR501" s="21"/>
      <c r="AS501" s="21"/>
    </row>
    <row r="502" spans="1:45" x14ac:dyDescent="0.2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197">
        <v>376.75325612802408</v>
      </c>
      <c r="AO502" s="21"/>
      <c r="AP502" s="5"/>
      <c r="AQ502" s="5"/>
      <c r="AR502" s="21"/>
      <c r="AS502" s="21"/>
    </row>
    <row r="503" spans="1:45" x14ac:dyDescent="0.2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197">
        <v>608.77636168118704</v>
      </c>
      <c r="AO503" s="21"/>
      <c r="AP503" s="5"/>
      <c r="AQ503" s="5"/>
      <c r="AR503" s="21"/>
      <c r="AS503" s="21"/>
    </row>
    <row r="504" spans="1:45" x14ac:dyDescent="0.2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197">
        <v>611.30507068663348</v>
      </c>
      <c r="AO504" s="21"/>
      <c r="AP504" s="5"/>
      <c r="AQ504" s="5"/>
      <c r="AR504" s="21"/>
      <c r="AS504" s="21"/>
    </row>
    <row r="505" spans="1:45" x14ac:dyDescent="0.2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197">
        <v>646.10772456878283</v>
      </c>
      <c r="AO505" s="21"/>
      <c r="AP505" s="5"/>
      <c r="AQ505" s="5"/>
      <c r="AR505" s="21"/>
      <c r="AS505" s="21"/>
    </row>
    <row r="506" spans="1:45" x14ac:dyDescent="0.2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197">
        <v>295.31515129077087</v>
      </c>
      <c r="AO506" s="21"/>
      <c r="AP506" s="5"/>
      <c r="AQ506" s="5"/>
      <c r="AR506" s="21"/>
      <c r="AS506" s="21"/>
    </row>
    <row r="507" spans="1:45" x14ac:dyDescent="0.2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197">
        <v>721.09676299173111</v>
      </c>
      <c r="AO507" s="21"/>
      <c r="AP507" s="5"/>
      <c r="AQ507" s="5"/>
      <c r="AR507" s="21"/>
      <c r="AS507" s="21"/>
    </row>
    <row r="508" spans="1:45" x14ac:dyDescent="0.2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197">
        <v>343.11570079931448</v>
      </c>
      <c r="AO508" s="21"/>
      <c r="AP508" s="5"/>
      <c r="AQ508" s="5"/>
      <c r="AR508" s="21"/>
      <c r="AS508" s="21"/>
    </row>
    <row r="509" spans="1:45" x14ac:dyDescent="0.2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197">
        <v>291.23319382559919</v>
      </c>
      <c r="AO509" s="21"/>
      <c r="AP509" s="5"/>
      <c r="AQ509" s="5"/>
      <c r="AR509" s="21"/>
      <c r="AS509" s="21"/>
    </row>
    <row r="510" spans="1:45" x14ac:dyDescent="0.2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197">
        <v>717.20699583798933</v>
      </c>
      <c r="AO510" s="21"/>
      <c r="AP510" s="5"/>
      <c r="AQ510" s="5"/>
      <c r="AR510" s="21"/>
      <c r="AS510" s="21"/>
    </row>
    <row r="511" spans="1:45" x14ac:dyDescent="0.2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197">
        <v>464.39981722727435</v>
      </c>
      <c r="AO511" s="21"/>
      <c r="AP511" s="5"/>
      <c r="AQ511" s="5"/>
      <c r="AR511" s="21"/>
      <c r="AS511" s="21"/>
    </row>
    <row r="512" spans="1:45" x14ac:dyDescent="0.2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197">
        <v>379.07573383371385</v>
      </c>
      <c r="AO512" s="21"/>
      <c r="AP512" s="5"/>
      <c r="AQ512" s="5"/>
      <c r="AR512" s="21"/>
      <c r="AS512" s="21"/>
    </row>
    <row r="513" spans="1:45" x14ac:dyDescent="0.2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197">
        <v>390.60830048305399</v>
      </c>
      <c r="AO513" s="21"/>
      <c r="AP513" s="5"/>
      <c r="AQ513" s="5"/>
      <c r="AR513" s="21"/>
      <c r="AS513" s="21"/>
    </row>
    <row r="514" spans="1:45" x14ac:dyDescent="0.2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197">
        <v>459.25337275937653</v>
      </c>
      <c r="AO514" s="21"/>
      <c r="AP514" s="5"/>
      <c r="AQ514" s="5"/>
      <c r="AR514" s="21"/>
      <c r="AS514" s="21"/>
    </row>
    <row r="515" spans="1:45" x14ac:dyDescent="0.2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197">
        <v>501.53678377327049</v>
      </c>
      <c r="AO515" s="21"/>
      <c r="AP515" s="5"/>
      <c r="AQ515" s="5"/>
      <c r="AR515" s="21"/>
      <c r="AS515" s="21"/>
    </row>
    <row r="516" spans="1:45" x14ac:dyDescent="0.2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197">
        <v>305.45287039442195</v>
      </c>
      <c r="AO516" s="21"/>
      <c r="AP516" s="5"/>
      <c r="AQ516" s="5"/>
      <c r="AR516" s="21"/>
      <c r="AS516" s="21"/>
    </row>
    <row r="517" spans="1:45" x14ac:dyDescent="0.2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197">
        <v>386.52140562130757</v>
      </c>
      <c r="AO517" s="21"/>
      <c r="AP517" s="5"/>
      <c r="AQ517" s="5"/>
      <c r="AR517" s="21"/>
      <c r="AS517" s="21"/>
    </row>
    <row r="518" spans="1:45" x14ac:dyDescent="0.2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197">
        <v>439.01403342989329</v>
      </c>
      <c r="AO518" s="21"/>
      <c r="AP518" s="5"/>
      <c r="AQ518" s="5"/>
      <c r="AR518" s="21"/>
      <c r="AS518" s="21"/>
    </row>
    <row r="519" spans="1:45" x14ac:dyDescent="0.2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197">
        <v>370.79568749111229</v>
      </c>
      <c r="AO519" s="21"/>
      <c r="AP519" s="5"/>
      <c r="AQ519" s="5"/>
      <c r="AR519" s="21"/>
      <c r="AS519" s="21"/>
    </row>
    <row r="520" spans="1:45" x14ac:dyDescent="0.2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197">
        <v>510.54462534791452</v>
      </c>
      <c r="AO520" s="21"/>
      <c r="AP520" s="5"/>
      <c r="AQ520" s="5"/>
      <c r="AR520" s="21"/>
      <c r="AS520" s="21"/>
    </row>
    <row r="521" spans="1:45" x14ac:dyDescent="0.2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197">
        <v>391.26526318749461</v>
      </c>
      <c r="AO521" s="21"/>
      <c r="AP521" s="5"/>
      <c r="AQ521" s="5"/>
      <c r="AR521" s="21"/>
      <c r="AS521" s="21"/>
    </row>
    <row r="522" spans="1:45" x14ac:dyDescent="0.2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197">
        <v>335.81041515290326</v>
      </c>
      <c r="AO522" s="21"/>
      <c r="AP522" s="5"/>
      <c r="AQ522" s="5"/>
      <c r="AR522" s="21"/>
      <c r="AS522" s="21"/>
    </row>
    <row r="523" spans="1:45" x14ac:dyDescent="0.2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197">
        <v>493.95461036276976</v>
      </c>
      <c r="AO523" s="21"/>
      <c r="AP523" s="5"/>
      <c r="AQ523" s="5"/>
      <c r="AR523" s="21"/>
      <c r="AS523" s="21"/>
    </row>
    <row r="524" spans="1:45" x14ac:dyDescent="0.2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197">
        <v>119.99596844765183</v>
      </c>
      <c r="AO524" s="21"/>
      <c r="AP524" s="5"/>
      <c r="AQ524" s="5"/>
      <c r="AR524" s="21"/>
      <c r="AS524" s="21"/>
    </row>
    <row r="525" spans="1:45" x14ac:dyDescent="0.2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197">
        <v>366.75404399366636</v>
      </c>
      <c r="AO525" s="21"/>
      <c r="AP525" s="5"/>
      <c r="AQ525" s="5"/>
      <c r="AR525" s="21"/>
      <c r="AS525" s="21"/>
    </row>
    <row r="526" spans="1:45" x14ac:dyDescent="0.2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197">
        <v>339.75079037257581</v>
      </c>
      <c r="AO526" s="21"/>
      <c r="AP526" s="5"/>
      <c r="AQ526" s="5"/>
      <c r="AR526" s="21"/>
      <c r="AS526" s="21"/>
    </row>
    <row r="527" spans="1:45" x14ac:dyDescent="0.2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197">
        <v>557.69331901178589</v>
      </c>
      <c r="AO527" s="21"/>
      <c r="AP527" s="5"/>
      <c r="AQ527" s="5"/>
      <c r="AR527" s="21"/>
      <c r="AS527" s="21"/>
    </row>
    <row r="528" spans="1:45" x14ac:dyDescent="0.2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197">
        <v>356.51268116420829</v>
      </c>
      <c r="AO528" s="21"/>
      <c r="AP528" s="5"/>
      <c r="AQ528" s="5"/>
      <c r="AR528" s="21"/>
      <c r="AS528" s="21"/>
    </row>
    <row r="529" spans="1:45" x14ac:dyDescent="0.2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197">
        <v>508.59468157989352</v>
      </c>
      <c r="AO529" s="21"/>
      <c r="AP529" s="5"/>
      <c r="AQ529" s="5"/>
      <c r="AR529" s="21"/>
      <c r="AS529" s="21"/>
    </row>
    <row r="530" spans="1:45" x14ac:dyDescent="0.2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197">
        <v>550.24434933468933</v>
      </c>
      <c r="AO530" s="21"/>
      <c r="AP530" s="5"/>
      <c r="AQ530" s="5"/>
      <c r="AR530" s="21"/>
      <c r="AS530" s="21"/>
    </row>
    <row r="531" spans="1:45" x14ac:dyDescent="0.2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197">
        <v>530.46412251312756</v>
      </c>
      <c r="AO531" s="21"/>
      <c r="AP531" s="5"/>
      <c r="AQ531" s="5"/>
      <c r="AR531" s="21"/>
      <c r="AS531" s="21"/>
    </row>
    <row r="532" spans="1:45" x14ac:dyDescent="0.2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197">
        <v>287.38298952139002</v>
      </c>
      <c r="AO532" s="21"/>
      <c r="AP532" s="5"/>
      <c r="AQ532" s="5"/>
      <c r="AR532" s="21"/>
      <c r="AS532" s="21"/>
    </row>
    <row r="533" spans="1:45" x14ac:dyDescent="0.2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197">
        <v>595.73901886587953</v>
      </c>
      <c r="AO533" s="21"/>
      <c r="AP533" s="5"/>
      <c r="AQ533" s="5"/>
      <c r="AR533" s="21"/>
      <c r="AS533" s="21"/>
    </row>
    <row r="534" spans="1:45" x14ac:dyDescent="0.2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197">
        <v>333.92534398772034</v>
      </c>
      <c r="AO534" s="21"/>
      <c r="AP534" s="5"/>
      <c r="AQ534" s="5"/>
      <c r="AR534" s="21"/>
      <c r="AS534" s="21"/>
    </row>
    <row r="535" spans="1:45" x14ac:dyDescent="0.2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197">
        <v>276.16347513306965</v>
      </c>
      <c r="AO535" s="21"/>
      <c r="AP535" s="5"/>
      <c r="AQ535" s="5"/>
      <c r="AR535" s="21"/>
      <c r="AS535" s="21"/>
    </row>
    <row r="536" spans="1:45" x14ac:dyDescent="0.2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197">
        <v>569.72039275760949</v>
      </c>
      <c r="AO536" s="21"/>
      <c r="AP536" s="5"/>
      <c r="AQ536" s="5"/>
      <c r="AR536" s="21"/>
      <c r="AS536" s="21"/>
    </row>
    <row r="537" spans="1:45" x14ac:dyDescent="0.2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197">
        <v>409.8377230095615</v>
      </c>
      <c r="AO537" s="21"/>
      <c r="AP537" s="5"/>
      <c r="AQ537" s="5"/>
      <c r="AR537" s="21"/>
      <c r="AS537" s="21"/>
    </row>
    <row r="538" spans="1:45" x14ac:dyDescent="0.2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197">
        <v>364.51396820398253</v>
      </c>
      <c r="AO538" s="21"/>
      <c r="AP538" s="5"/>
      <c r="AQ538" s="5"/>
      <c r="AR538" s="21"/>
      <c r="AS538" s="21"/>
    </row>
    <row r="539" spans="1:45" x14ac:dyDescent="0.2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197">
        <v>357.84269884601434</v>
      </c>
      <c r="AO539" s="21"/>
      <c r="AP539" s="5"/>
      <c r="AQ539" s="5"/>
      <c r="AR539" s="21"/>
      <c r="AS539" s="21"/>
    </row>
    <row r="540" spans="1:45" x14ac:dyDescent="0.2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197">
        <v>418.7417659709148</v>
      </c>
      <c r="AO540" s="21"/>
      <c r="AP540" s="5"/>
      <c r="AQ540" s="5"/>
      <c r="AR540" s="21"/>
      <c r="AS540" s="21"/>
    </row>
    <row r="541" spans="1:45" x14ac:dyDescent="0.2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197">
        <v>458.66161734809941</v>
      </c>
      <c r="AO541" s="21"/>
      <c r="AP541" s="5"/>
      <c r="AQ541" s="5"/>
      <c r="AR541" s="21"/>
      <c r="AS541" s="21"/>
    </row>
    <row r="542" spans="1:45" x14ac:dyDescent="0.2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197">
        <v>280.66937954324243</v>
      </c>
      <c r="AO542" s="21"/>
      <c r="AP542" s="5"/>
      <c r="AQ542" s="5"/>
      <c r="AR542" s="21"/>
      <c r="AS542" s="21"/>
    </row>
    <row r="543" spans="1:45" x14ac:dyDescent="0.2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197">
        <v>348.27207932854208</v>
      </c>
      <c r="AO543" s="21"/>
      <c r="AP543" s="5"/>
      <c r="AQ543" s="5"/>
      <c r="AR543" s="21"/>
      <c r="AS543" s="21"/>
    </row>
    <row r="544" spans="1:45" x14ac:dyDescent="0.2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197">
        <v>421.16371111856904</v>
      </c>
      <c r="AO544" s="21"/>
      <c r="AP544" s="5"/>
      <c r="AQ544" s="5"/>
      <c r="AR544" s="21"/>
      <c r="AS544" s="21"/>
    </row>
    <row r="545" spans="1:45" x14ac:dyDescent="0.2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197">
        <v>328.72498278212407</v>
      </c>
      <c r="AO545" s="21"/>
      <c r="AP545" s="5"/>
      <c r="AQ545" s="5"/>
      <c r="AR545" s="21"/>
      <c r="AS545" s="21"/>
    </row>
    <row r="546" spans="1:45" x14ac:dyDescent="0.2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197">
        <v>449.24274991195097</v>
      </c>
      <c r="AO546" s="21"/>
      <c r="AP546" s="5"/>
      <c r="AQ546" s="5"/>
      <c r="AR546" s="21"/>
      <c r="AS546" s="21"/>
    </row>
    <row r="547" spans="1:45" x14ac:dyDescent="0.2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197">
        <v>403.2434810921319</v>
      </c>
      <c r="AO547" s="21"/>
      <c r="AP547" s="5"/>
      <c r="AQ547" s="5"/>
      <c r="AR547" s="21"/>
      <c r="AS547" s="21"/>
    </row>
    <row r="548" spans="1:45" x14ac:dyDescent="0.2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197">
        <v>312.82969460463528</v>
      </c>
      <c r="AO548" s="21"/>
      <c r="AP548" s="5"/>
      <c r="AQ548" s="5"/>
      <c r="AR548" s="21"/>
      <c r="AS548" s="21"/>
    </row>
    <row r="549" spans="1:45" x14ac:dyDescent="0.2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197">
        <v>431.65081822343183</v>
      </c>
      <c r="AO549" s="21"/>
      <c r="AP549" s="5"/>
      <c r="AQ549" s="5"/>
      <c r="AR549" s="21"/>
      <c r="AS549" s="21"/>
    </row>
    <row r="550" spans="1:45" x14ac:dyDescent="0.2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197">
        <v>128.01409987100897</v>
      </c>
      <c r="AO550" s="21"/>
      <c r="AP550" s="5"/>
      <c r="AQ550" s="5"/>
      <c r="AR550" s="21"/>
      <c r="AS550" s="21"/>
    </row>
    <row r="551" spans="1:45" x14ac:dyDescent="0.2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197">
        <v>396.2582282065145</v>
      </c>
      <c r="AO551" s="21"/>
      <c r="AP551" s="5"/>
      <c r="AQ551" s="5"/>
      <c r="AR551" s="21"/>
      <c r="AS551" s="21"/>
    </row>
    <row r="552" spans="1:45" x14ac:dyDescent="0.2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197">
        <v>384.68442979009012</v>
      </c>
      <c r="AO552" s="21"/>
      <c r="AP552" s="5"/>
      <c r="AQ552" s="5"/>
      <c r="AR552" s="21"/>
      <c r="AS552" s="21"/>
    </row>
    <row r="553" spans="1:45" x14ac:dyDescent="0.2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197">
        <v>652.26313320443739</v>
      </c>
      <c r="AO553" s="21"/>
      <c r="AP553" s="5"/>
      <c r="AQ553" s="5"/>
      <c r="AR553" s="21"/>
      <c r="AS553" s="21"/>
    </row>
    <row r="554" spans="1:45" x14ac:dyDescent="0.2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197">
        <v>398.09574613368835</v>
      </c>
      <c r="AO554" s="21"/>
      <c r="AP554" s="5"/>
      <c r="AQ554" s="5"/>
      <c r="AR554" s="21"/>
      <c r="AS554" s="21"/>
    </row>
    <row r="555" spans="1:45" x14ac:dyDescent="0.2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197">
        <v>569.8264113293003</v>
      </c>
      <c r="AO555" s="21"/>
      <c r="AP555" s="5"/>
      <c r="AQ555" s="5"/>
      <c r="AR555" s="21"/>
      <c r="AS555" s="21"/>
    </row>
    <row r="556" spans="1:45" x14ac:dyDescent="0.2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197">
        <v>635.6758617898779</v>
      </c>
      <c r="AO556" s="21"/>
      <c r="AP556" s="5"/>
      <c r="AQ556" s="5"/>
      <c r="AR556" s="21"/>
      <c r="AS556" s="21"/>
    </row>
    <row r="557" spans="1:45" x14ac:dyDescent="0.2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197">
        <v>596.98201438900549</v>
      </c>
      <c r="AO557" s="21"/>
      <c r="AP557" s="5"/>
      <c r="AQ557" s="5"/>
      <c r="AR557" s="21"/>
      <c r="AS557" s="21"/>
    </row>
    <row r="558" spans="1:45" x14ac:dyDescent="0.2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197">
        <v>318.08950759143664</v>
      </c>
      <c r="AO558" s="21"/>
      <c r="AP558" s="5"/>
      <c r="AQ558" s="5"/>
      <c r="AR558" s="21"/>
      <c r="AS558" s="21"/>
    </row>
    <row r="559" spans="1:45" x14ac:dyDescent="0.2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197">
        <v>645.36075387581911</v>
      </c>
      <c r="AO559" s="21"/>
      <c r="AP559" s="5"/>
      <c r="AQ559" s="5"/>
      <c r="AR559" s="21"/>
      <c r="AS559" s="21"/>
    </row>
    <row r="560" spans="1:45" x14ac:dyDescent="0.2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197">
        <v>375.62152875999925</v>
      </c>
      <c r="AO560" s="21"/>
      <c r="AP560" s="5"/>
      <c r="AQ560" s="5"/>
      <c r="AR560" s="21"/>
      <c r="AS560" s="21"/>
    </row>
    <row r="561" spans="1:45" x14ac:dyDescent="0.2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197">
        <v>302.35482330470421</v>
      </c>
      <c r="AO561" s="21"/>
      <c r="AP561" s="5"/>
      <c r="AQ561" s="5"/>
      <c r="AR561" s="21"/>
      <c r="AS561" s="21"/>
    </row>
    <row r="562" spans="1:45" x14ac:dyDescent="0.2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197">
        <v>628.22398166939661</v>
      </c>
      <c r="AO562" s="21"/>
      <c r="AP562" s="5"/>
      <c r="AQ562" s="5"/>
      <c r="AR562" s="21"/>
      <c r="AS562" s="21"/>
    </row>
    <row r="563" spans="1:45" x14ac:dyDescent="0.2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197">
        <v>443.72560956681326</v>
      </c>
      <c r="AO563" s="21"/>
      <c r="AP563" s="5"/>
      <c r="AQ563" s="5"/>
      <c r="AR563" s="21"/>
      <c r="AS563" s="21"/>
    </row>
    <row r="564" spans="1:45" x14ac:dyDescent="0.2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197">
        <v>415.78839012100167</v>
      </c>
      <c r="AO564" s="21"/>
      <c r="AP564" s="5"/>
      <c r="AQ564" s="5"/>
      <c r="AR564" s="21"/>
      <c r="AS564" s="21"/>
    </row>
    <row r="565" spans="1:45" x14ac:dyDescent="0.2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197">
        <v>410.0017050415471</v>
      </c>
      <c r="AO565" s="21"/>
      <c r="AP565" s="5"/>
      <c r="AQ565" s="5"/>
      <c r="AR565" s="21"/>
      <c r="AS565" s="21"/>
    </row>
    <row r="566" spans="1:45" x14ac:dyDescent="0.2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197">
        <v>480.87572178422676</v>
      </c>
      <c r="AO566" s="21"/>
      <c r="AP566" s="5"/>
      <c r="AQ566" s="5"/>
      <c r="AR566" s="21"/>
      <c r="AS566" s="21"/>
    </row>
    <row r="567" spans="1:45" x14ac:dyDescent="0.2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197">
        <v>510.71844440277198</v>
      </c>
      <c r="AO567" s="21"/>
      <c r="AP567" s="5"/>
      <c r="AQ567" s="5"/>
      <c r="AR567" s="21"/>
      <c r="AS567" s="21"/>
    </row>
    <row r="568" spans="1:45" x14ac:dyDescent="0.2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197">
        <v>301.07873161980694</v>
      </c>
      <c r="AO568" s="21"/>
      <c r="AP568" s="5"/>
      <c r="AQ568" s="5"/>
      <c r="AR568" s="21"/>
      <c r="AS568" s="21"/>
    </row>
    <row r="569" spans="1:45" x14ac:dyDescent="0.2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197">
        <v>393.62424831281606</v>
      </c>
      <c r="AO569" s="21"/>
      <c r="AP569" s="5"/>
      <c r="AQ569" s="5"/>
      <c r="AR569" s="21"/>
      <c r="AS569" s="21"/>
    </row>
    <row r="570" spans="1:45" x14ac:dyDescent="0.2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197">
        <v>472.37469677140035</v>
      </c>
      <c r="AO570" s="21"/>
      <c r="AP570" s="5"/>
      <c r="AQ570" s="5"/>
      <c r="AR570" s="21"/>
      <c r="AS570" s="21"/>
    </row>
    <row r="571" spans="1:45" x14ac:dyDescent="0.2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197">
        <v>359.90788771472489</v>
      </c>
      <c r="AO571" s="21"/>
      <c r="AP571" s="5"/>
      <c r="AQ571" s="5"/>
      <c r="AR571" s="21"/>
      <c r="AS571" s="21"/>
    </row>
    <row r="572" spans="1:45" x14ac:dyDescent="0.2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197">
        <v>499.64461348341302</v>
      </c>
      <c r="AO572" s="21"/>
      <c r="AP572" s="5"/>
      <c r="AQ572" s="5"/>
      <c r="AR572" s="21"/>
      <c r="AS572" s="21"/>
    </row>
    <row r="573" spans="1:45" x14ac:dyDescent="0.2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197">
        <v>435.87581359487746</v>
      </c>
      <c r="AO573" s="21"/>
      <c r="AP573" s="5"/>
      <c r="AQ573" s="5"/>
      <c r="AR573" s="21"/>
      <c r="AS573" s="21"/>
    </row>
    <row r="574" spans="1:45" x14ac:dyDescent="0.2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197">
        <v>351.33842831373386</v>
      </c>
      <c r="AO574" s="21"/>
      <c r="AP574" s="5"/>
      <c r="AQ574" s="5"/>
      <c r="AR574" s="21"/>
      <c r="AS574" s="21"/>
    </row>
    <row r="575" spans="1:45" x14ac:dyDescent="0.2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197">
        <v>452.04353002709519</v>
      </c>
      <c r="AO575" s="21"/>
      <c r="AP575" s="5"/>
      <c r="AQ575" s="5"/>
      <c r="AR575" s="21"/>
      <c r="AS575" s="21"/>
    </row>
    <row r="576" spans="1:45" x14ac:dyDescent="0.2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197">
        <v>127.31304731654109</v>
      </c>
      <c r="AO576" s="21"/>
      <c r="AP576" s="5"/>
      <c r="AQ576" s="5"/>
      <c r="AR576" s="21"/>
      <c r="AS576" s="21"/>
    </row>
    <row r="577" spans="1:45" x14ac:dyDescent="0.2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197">
        <v>578.22966094795231</v>
      </c>
      <c r="AO577" s="21"/>
      <c r="AP577" s="5"/>
      <c r="AQ577" s="5"/>
      <c r="AR577" s="21"/>
      <c r="AS577" s="21"/>
    </row>
    <row r="578" spans="1:45" x14ac:dyDescent="0.2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197">
        <v>535.74121081559008</v>
      </c>
      <c r="AO578" s="21"/>
      <c r="AP578" s="5"/>
      <c r="AQ578" s="5"/>
      <c r="AR578" s="21"/>
      <c r="AS578" s="21"/>
    </row>
    <row r="579" spans="1:45" x14ac:dyDescent="0.2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197">
        <v>376.0420432778958</v>
      </c>
      <c r="AO579" s="21"/>
      <c r="AP579" s="5"/>
      <c r="AQ579" s="5"/>
      <c r="AR579" s="21"/>
      <c r="AS579" s="21"/>
    </row>
    <row r="580" spans="1:45" x14ac:dyDescent="0.2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197">
        <v>256.04426782400282</v>
      </c>
      <c r="AO580" s="21"/>
      <c r="AP580" s="5"/>
      <c r="AQ580" s="5"/>
      <c r="AR580" s="21"/>
      <c r="AS580" s="21"/>
    </row>
    <row r="581" spans="1:45" x14ac:dyDescent="0.2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197">
        <v>552.73199576307866</v>
      </c>
      <c r="AO581" s="21"/>
      <c r="AP581" s="5"/>
      <c r="AQ581" s="5"/>
      <c r="AR581" s="21"/>
      <c r="AS581" s="21"/>
    </row>
    <row r="582" spans="1:45" x14ac:dyDescent="0.2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197">
        <v>372.68946017377715</v>
      </c>
      <c r="AO582" s="21"/>
      <c r="AP582" s="5"/>
      <c r="AQ582" s="5"/>
      <c r="AR582" s="21"/>
      <c r="AS582" s="21"/>
    </row>
    <row r="583" spans="1:45" x14ac:dyDescent="0.2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197">
        <v>419.3279603379313</v>
      </c>
      <c r="AO583" s="21"/>
      <c r="AP583" s="5"/>
      <c r="AQ583" s="5"/>
      <c r="AR583" s="21"/>
      <c r="AS583" s="21"/>
    </row>
    <row r="584" spans="1:45" x14ac:dyDescent="0.2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197">
        <v>247.22821606779846</v>
      </c>
      <c r="AO584" s="21"/>
      <c r="AP584" s="5"/>
      <c r="AQ584" s="5"/>
      <c r="AR584" s="21"/>
      <c r="AS584" s="21"/>
    </row>
    <row r="585" spans="1:45" x14ac:dyDescent="0.2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197">
        <v>734.13215924216547</v>
      </c>
      <c r="AO585" s="21"/>
      <c r="AP585" s="5"/>
      <c r="AQ585" s="5"/>
      <c r="AR585" s="21"/>
      <c r="AS585" s="21"/>
    </row>
    <row r="586" spans="1:45" x14ac:dyDescent="0.2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197">
        <v>593.19730826667057</v>
      </c>
      <c r="AO586" s="21"/>
      <c r="AP586" s="5"/>
      <c r="AQ586" s="5"/>
      <c r="AR586" s="21"/>
      <c r="AS586" s="21"/>
    </row>
    <row r="587" spans="1:45" x14ac:dyDescent="0.2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197">
        <v>452.44168756674731</v>
      </c>
      <c r="AO587" s="21"/>
      <c r="AP587" s="5"/>
      <c r="AQ587" s="5"/>
      <c r="AR587" s="21"/>
      <c r="AS587" s="21"/>
    </row>
    <row r="588" spans="1:45" x14ac:dyDescent="0.2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197">
        <v>769.69338130646042</v>
      </c>
      <c r="AO588" s="21"/>
      <c r="AP588" s="5"/>
      <c r="AQ588" s="5"/>
      <c r="AR588" s="21"/>
      <c r="AS588" s="21"/>
    </row>
    <row r="589" spans="1:45" x14ac:dyDescent="0.2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197">
        <v>452.27479333196572</v>
      </c>
      <c r="AO589" s="21"/>
      <c r="AP589" s="5"/>
      <c r="AQ589" s="5"/>
      <c r="AR589" s="21"/>
      <c r="AS589" s="21"/>
    </row>
    <row r="590" spans="1:45" x14ac:dyDescent="0.2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197">
        <v>543.93100365243617</v>
      </c>
      <c r="AO590" s="21"/>
      <c r="AP590" s="5"/>
      <c r="AQ590" s="5"/>
      <c r="AR590" s="21"/>
      <c r="AS590" s="21"/>
    </row>
    <row r="591" spans="1:45" x14ac:dyDescent="0.2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197">
        <v>643.71009418574477</v>
      </c>
      <c r="AO591" s="21"/>
      <c r="AP591" s="5"/>
      <c r="AQ591" s="5"/>
      <c r="AR591" s="21"/>
      <c r="AS591" s="21"/>
    </row>
    <row r="592" spans="1:45" x14ac:dyDescent="0.2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197">
        <v>411.53851573821612</v>
      </c>
      <c r="AO592" s="21"/>
      <c r="AP592" s="5"/>
      <c r="AQ592" s="5"/>
      <c r="AR592" s="21"/>
      <c r="AS592" s="21"/>
    </row>
    <row r="593" spans="1:45" x14ac:dyDescent="0.2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197">
        <v>588.74551947571797</v>
      </c>
      <c r="AO593" s="21"/>
      <c r="AP593" s="5"/>
      <c r="AQ593" s="5"/>
      <c r="AR593" s="21"/>
      <c r="AS593" s="21"/>
    </row>
    <row r="594" spans="1:45" x14ac:dyDescent="0.2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197">
        <v>365.00616249073425</v>
      </c>
      <c r="AO594" s="21"/>
      <c r="AP594" s="5"/>
      <c r="AQ594" s="5"/>
      <c r="AR594" s="21"/>
      <c r="AS594" s="21"/>
    </row>
    <row r="595" spans="1:45" x14ac:dyDescent="0.2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197">
        <v>415.53738844572001</v>
      </c>
      <c r="AO595" s="21"/>
      <c r="AP595" s="5"/>
      <c r="AQ595" s="5"/>
      <c r="AR595" s="21"/>
      <c r="AS595" s="21"/>
    </row>
    <row r="596" spans="1:45" x14ac:dyDescent="0.2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197">
        <v>421.55279038188451</v>
      </c>
      <c r="AO596" s="21"/>
      <c r="AP596" s="5"/>
      <c r="AQ596" s="5"/>
      <c r="AR596" s="21"/>
      <c r="AS596" s="21"/>
    </row>
    <row r="597" spans="1:45" x14ac:dyDescent="0.2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197">
        <v>566.72364194202351</v>
      </c>
      <c r="AO597" s="21"/>
      <c r="AP597" s="5"/>
      <c r="AQ597" s="5"/>
      <c r="AR597" s="21"/>
      <c r="AS597" s="21"/>
    </row>
    <row r="598" spans="1:45" x14ac:dyDescent="0.2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197">
        <v>611.28775142821644</v>
      </c>
      <c r="AO598" s="21"/>
      <c r="AP598" s="5"/>
      <c r="AQ598" s="5"/>
      <c r="AR598" s="21"/>
      <c r="AS598" s="21"/>
    </row>
    <row r="599" spans="1:45" x14ac:dyDescent="0.2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197">
        <v>445.89273238326552</v>
      </c>
      <c r="AO599" s="21"/>
      <c r="AP599" s="5"/>
      <c r="AQ599" s="5"/>
      <c r="AR599" s="21"/>
      <c r="AS599" s="21"/>
    </row>
    <row r="600" spans="1:45" x14ac:dyDescent="0.2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197">
        <v>865.46756540872741</v>
      </c>
      <c r="AO600" s="21"/>
      <c r="AP600" s="5"/>
      <c r="AQ600" s="5"/>
      <c r="AR600" s="21"/>
      <c r="AS600" s="21"/>
    </row>
    <row r="601" spans="1:45" x14ac:dyDescent="0.2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197">
        <v>597.55940192890262</v>
      </c>
      <c r="AO601" s="21"/>
      <c r="AP601" s="5"/>
      <c r="AQ601" s="5"/>
      <c r="AR601" s="21"/>
      <c r="AS601" s="21"/>
    </row>
    <row r="602" spans="1:45" x14ac:dyDescent="0.2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197">
        <v>158.33816210881855</v>
      </c>
      <c r="AO602" s="21"/>
      <c r="AP602" s="5"/>
      <c r="AQ602" s="5"/>
      <c r="AR602" s="21"/>
      <c r="AS602" s="21"/>
    </row>
    <row r="603" spans="1:45" x14ac:dyDescent="0.2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197">
        <v>498.24475708778778</v>
      </c>
      <c r="AO603" s="21"/>
      <c r="AP603" s="5"/>
      <c r="AQ603" s="5"/>
      <c r="AR603" s="21"/>
      <c r="AS603" s="21"/>
    </row>
    <row r="604" spans="1:45" x14ac:dyDescent="0.2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197">
        <v>440.64959729597274</v>
      </c>
      <c r="AO604" s="21"/>
      <c r="AP604" s="5"/>
      <c r="AQ604" s="5"/>
      <c r="AR604" s="21"/>
      <c r="AS604" s="21"/>
    </row>
    <row r="605" spans="1:45" x14ac:dyDescent="0.2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197">
        <v>330.35733937744919</v>
      </c>
      <c r="AO605" s="21"/>
      <c r="AP605" s="5"/>
      <c r="AQ605" s="5"/>
      <c r="AR605" s="21"/>
      <c r="AS605" s="21"/>
    </row>
    <row r="606" spans="1:45" x14ac:dyDescent="0.2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197">
        <v>256.75083238161147</v>
      </c>
      <c r="AO606" s="21"/>
      <c r="AP606" s="5"/>
      <c r="AQ606" s="5"/>
      <c r="AR606" s="21"/>
      <c r="AS606" s="21"/>
    </row>
    <row r="607" spans="1:45" x14ac:dyDescent="0.2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197">
        <v>441.68816001907516</v>
      </c>
      <c r="AO607" s="21"/>
      <c r="AP607" s="5"/>
      <c r="AQ607" s="5"/>
      <c r="AR607" s="21"/>
      <c r="AS607" s="21"/>
    </row>
    <row r="608" spans="1:45" x14ac:dyDescent="0.2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197">
        <v>348.90877573333864</v>
      </c>
      <c r="AO608" s="21"/>
      <c r="AP608" s="5"/>
      <c r="AQ608" s="5"/>
      <c r="AR608" s="21"/>
      <c r="AS608" s="21"/>
    </row>
    <row r="609" spans="1:45" x14ac:dyDescent="0.2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197">
        <v>374.75698319936737</v>
      </c>
      <c r="AO609" s="21"/>
      <c r="AP609" s="5"/>
      <c r="AQ609" s="5"/>
      <c r="AR609" s="21"/>
      <c r="AS609" s="21"/>
    </row>
    <row r="610" spans="1:45" x14ac:dyDescent="0.2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197">
        <v>235.46027137191788</v>
      </c>
      <c r="AO610" s="21"/>
      <c r="AP610" s="5"/>
      <c r="AQ610" s="5"/>
      <c r="AR610" s="21"/>
      <c r="AS610" s="21"/>
    </row>
    <row r="611" spans="1:45" x14ac:dyDescent="0.2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197">
        <v>670.06730335863995</v>
      </c>
      <c r="AO611" s="21"/>
      <c r="AP611" s="5"/>
      <c r="AQ611" s="5"/>
      <c r="AR611" s="21"/>
      <c r="AS611" s="21"/>
    </row>
    <row r="612" spans="1:45" x14ac:dyDescent="0.2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197">
        <v>453.88458617924761</v>
      </c>
      <c r="AO612" s="21"/>
      <c r="AP612" s="5"/>
      <c r="AQ612" s="5"/>
      <c r="AR612" s="21"/>
      <c r="AS612" s="21"/>
    </row>
    <row r="613" spans="1:45" x14ac:dyDescent="0.2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197">
        <v>361.04958648635517</v>
      </c>
      <c r="AO613" s="21"/>
      <c r="AP613" s="5"/>
      <c r="AQ613" s="5"/>
      <c r="AR613" s="21"/>
      <c r="AS613" s="21"/>
    </row>
    <row r="614" spans="1:45" x14ac:dyDescent="0.2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197">
        <v>649.71409974730875</v>
      </c>
      <c r="AO614" s="21"/>
      <c r="AP614" s="5"/>
      <c r="AQ614" s="5"/>
      <c r="AR614" s="21"/>
      <c r="AS614" s="21"/>
    </row>
    <row r="615" spans="1:45" x14ac:dyDescent="0.2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197">
        <v>404.40043119349207</v>
      </c>
      <c r="AO615" s="21"/>
      <c r="AP615" s="5"/>
      <c r="AQ615" s="5"/>
      <c r="AR615" s="21"/>
      <c r="AS615" s="21"/>
    </row>
    <row r="616" spans="1:45" x14ac:dyDescent="0.2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197">
        <v>464.60937828043302</v>
      </c>
      <c r="AO616" s="21"/>
      <c r="AP616" s="5"/>
      <c r="AQ616" s="5"/>
      <c r="AR616" s="21"/>
      <c r="AS616" s="21"/>
    </row>
    <row r="617" spans="1:45" x14ac:dyDescent="0.2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197">
        <v>467.67761304069876</v>
      </c>
      <c r="AO617" s="21"/>
      <c r="AP617" s="5"/>
      <c r="AQ617" s="5"/>
      <c r="AR617" s="21"/>
      <c r="AS617" s="21"/>
    </row>
    <row r="618" spans="1:45" x14ac:dyDescent="0.2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197">
        <v>356.49324097088686</v>
      </c>
      <c r="AO618" s="21"/>
      <c r="AP618" s="5"/>
      <c r="AQ618" s="5"/>
      <c r="AR618" s="21"/>
      <c r="AS618" s="21"/>
    </row>
    <row r="619" spans="1:45" x14ac:dyDescent="0.2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197">
        <v>465.46644836141712</v>
      </c>
      <c r="AO619" s="21"/>
      <c r="AP619" s="5"/>
      <c r="AQ619" s="5"/>
      <c r="AR619" s="21"/>
      <c r="AS619" s="21"/>
    </row>
    <row r="620" spans="1:45" x14ac:dyDescent="0.2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197">
        <v>338.23273875358376</v>
      </c>
      <c r="AO620" s="21"/>
      <c r="AP620" s="5"/>
      <c r="AQ620" s="5"/>
      <c r="AR620" s="21"/>
      <c r="AS620" s="21"/>
    </row>
    <row r="621" spans="1:45" x14ac:dyDescent="0.2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197">
        <v>355.72040907637228</v>
      </c>
      <c r="AO621" s="21"/>
      <c r="AP621" s="5"/>
      <c r="AQ621" s="5"/>
      <c r="AR621" s="21"/>
      <c r="AS621" s="21"/>
    </row>
    <row r="622" spans="1:45" x14ac:dyDescent="0.2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197">
        <v>359.2472732502568</v>
      </c>
      <c r="AO622" s="21"/>
      <c r="AP622" s="5"/>
      <c r="AQ622" s="5"/>
      <c r="AR622" s="21"/>
      <c r="AS622" s="21"/>
    </row>
    <row r="623" spans="1:45" x14ac:dyDescent="0.2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197">
        <v>466.11116456607976</v>
      </c>
      <c r="AO623" s="21"/>
      <c r="AP623" s="5"/>
      <c r="AQ623" s="5"/>
      <c r="AR623" s="21"/>
      <c r="AS623" s="21"/>
    </row>
    <row r="624" spans="1:45" x14ac:dyDescent="0.2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197">
        <v>520.63714826137107</v>
      </c>
      <c r="AO624" s="21"/>
      <c r="AP624" s="5"/>
      <c r="AQ624" s="5"/>
      <c r="AR624" s="21"/>
      <c r="AS624" s="21"/>
    </row>
    <row r="625" spans="1:45" x14ac:dyDescent="0.2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197">
        <v>395.92970415452561</v>
      </c>
      <c r="AO625" s="21"/>
      <c r="AP625" s="5"/>
      <c r="AQ625" s="5"/>
      <c r="AR625" s="21"/>
      <c r="AS625" s="21"/>
    </row>
    <row r="626" spans="1:45" x14ac:dyDescent="0.2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197">
        <v>633.32993308872415</v>
      </c>
      <c r="AO626" s="21"/>
      <c r="AP626" s="5"/>
      <c r="AQ626" s="5"/>
      <c r="AR626" s="21"/>
      <c r="AS626" s="21"/>
    </row>
    <row r="627" spans="1:45" x14ac:dyDescent="0.2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197">
        <v>551.01427027324644</v>
      </c>
      <c r="AO627" s="21"/>
      <c r="AP627" s="5"/>
      <c r="AQ627" s="5"/>
      <c r="AR627" s="21"/>
      <c r="AS627" s="21"/>
    </row>
    <row r="628" spans="1:45" x14ac:dyDescent="0.2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197">
        <v>160.01046295337099</v>
      </c>
      <c r="AO628" s="21"/>
      <c r="AP628" s="5"/>
      <c r="AQ628" s="5"/>
      <c r="AR628" s="21"/>
      <c r="AS628" s="21"/>
    </row>
    <row r="629" spans="1:45" x14ac:dyDescent="0.2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197">
        <v>483.40225782138697</v>
      </c>
      <c r="AO629" s="21"/>
      <c r="AP629" s="5"/>
      <c r="AQ629" s="5"/>
      <c r="AR629" s="21"/>
      <c r="AS629" s="21"/>
    </row>
    <row r="630" spans="1:45" x14ac:dyDescent="0.2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197">
        <v>448.26147970293573</v>
      </c>
      <c r="AO630" s="21"/>
      <c r="AP630" s="5"/>
      <c r="AQ630" s="5"/>
      <c r="AR630" s="21"/>
      <c r="AS630" s="21"/>
    </row>
    <row r="631" spans="1:45" x14ac:dyDescent="0.2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197">
        <v>334.9383713992346</v>
      </c>
      <c r="AO631" s="21"/>
      <c r="AP631" s="5"/>
      <c r="AQ631" s="5"/>
      <c r="AR631" s="21"/>
      <c r="AS631" s="21"/>
    </row>
    <row r="632" spans="1:45" x14ac:dyDescent="0.2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197">
        <v>279.6937872188393</v>
      </c>
      <c r="AO632" s="21"/>
      <c r="AP632" s="5"/>
      <c r="AQ632" s="5"/>
      <c r="AR632" s="21"/>
      <c r="AS632" s="21"/>
    </row>
    <row r="633" spans="1:45" x14ac:dyDescent="0.2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197">
        <v>402.33525806322359</v>
      </c>
      <c r="AO633" s="21"/>
      <c r="AP633" s="5"/>
      <c r="AQ633" s="5"/>
      <c r="AR633" s="21"/>
      <c r="AS633" s="21"/>
    </row>
    <row r="634" spans="1:45" x14ac:dyDescent="0.2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197">
        <v>363.44515043284747</v>
      </c>
      <c r="AO634" s="21"/>
      <c r="AP634" s="5"/>
      <c r="AQ634" s="5"/>
      <c r="AR634" s="21"/>
      <c r="AS634" s="21"/>
    </row>
    <row r="635" spans="1:45" x14ac:dyDescent="0.2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197">
        <v>364.46851042159409</v>
      </c>
      <c r="AO635" s="21"/>
      <c r="AP635" s="5"/>
      <c r="AQ635" s="5"/>
      <c r="AR635" s="21"/>
      <c r="AS635" s="21"/>
    </row>
    <row r="636" spans="1:45" x14ac:dyDescent="0.2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197">
        <v>250.8803372860645</v>
      </c>
      <c r="AO636" s="21"/>
      <c r="AP636" s="5"/>
      <c r="AQ636" s="5"/>
      <c r="AR636" s="21"/>
      <c r="AS636" s="21"/>
    </row>
    <row r="637" spans="1:45" x14ac:dyDescent="0.2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197">
        <v>672.03586779321893</v>
      </c>
      <c r="AO637" s="21"/>
      <c r="AP637" s="5"/>
      <c r="AQ637" s="5"/>
      <c r="AR637" s="21"/>
      <c r="AS637" s="21"/>
    </row>
    <row r="638" spans="1:45" x14ac:dyDescent="0.2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197">
        <v>470.47483471649753</v>
      </c>
      <c r="AO638" s="21"/>
      <c r="AP638" s="5"/>
      <c r="AQ638" s="5"/>
      <c r="AR638" s="21"/>
      <c r="AS638" s="21"/>
    </row>
    <row r="639" spans="1:45" x14ac:dyDescent="0.2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197">
        <v>371.00295394906351</v>
      </c>
      <c r="AO639" s="21"/>
      <c r="AP639" s="5"/>
      <c r="AQ639" s="5"/>
      <c r="AR639" s="21"/>
      <c r="AS639" s="21"/>
    </row>
    <row r="640" spans="1:45" x14ac:dyDescent="0.2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197">
        <v>640.87131699387294</v>
      </c>
      <c r="AO640" s="21"/>
      <c r="AP640" s="5"/>
      <c r="AQ640" s="5"/>
      <c r="AR640" s="21"/>
      <c r="AS640" s="21"/>
    </row>
    <row r="641" spans="1:45" x14ac:dyDescent="0.2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197">
        <v>429.89794757165384</v>
      </c>
      <c r="AO641" s="21"/>
      <c r="AP641" s="5"/>
      <c r="AQ641" s="5"/>
      <c r="AR641" s="21"/>
      <c r="AS641" s="21"/>
    </row>
    <row r="642" spans="1:45" x14ac:dyDescent="0.2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197">
        <v>508.64305156055741</v>
      </c>
      <c r="AO642" s="21"/>
      <c r="AP642" s="5"/>
      <c r="AQ642" s="5"/>
      <c r="AR642" s="21"/>
      <c r="AS642" s="21"/>
    </row>
    <row r="643" spans="1:45" x14ac:dyDescent="0.2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197">
        <v>447.97904265201743</v>
      </c>
      <c r="AO643" s="21"/>
      <c r="AP643" s="5"/>
      <c r="AQ643" s="5"/>
      <c r="AR643" s="21"/>
      <c r="AS643" s="21"/>
    </row>
    <row r="644" spans="1:45" x14ac:dyDescent="0.2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197">
        <v>355.69919454908199</v>
      </c>
      <c r="AO644" s="21"/>
      <c r="AP644" s="5"/>
      <c r="AQ644" s="5"/>
      <c r="AR644" s="21"/>
      <c r="AS644" s="21"/>
    </row>
    <row r="645" spans="1:45" x14ac:dyDescent="0.2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197">
        <v>456.72014809531686</v>
      </c>
      <c r="AO645" s="21"/>
      <c r="AP645" s="5"/>
      <c r="AQ645" s="5"/>
      <c r="AR645" s="21"/>
      <c r="AS645" s="21"/>
    </row>
    <row r="646" spans="1:45" x14ac:dyDescent="0.2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197">
        <v>355.25960760407702</v>
      </c>
      <c r="AO646" s="21"/>
      <c r="AP646" s="5"/>
      <c r="AQ646" s="5"/>
      <c r="AR646" s="21"/>
      <c r="AS646" s="21"/>
    </row>
    <row r="647" spans="1:45" x14ac:dyDescent="0.2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197">
        <v>368.19809707624216</v>
      </c>
      <c r="AO647" s="21"/>
      <c r="AP647" s="5"/>
      <c r="AQ647" s="5"/>
      <c r="AR647" s="21"/>
      <c r="AS647" s="21"/>
    </row>
    <row r="648" spans="1:45" x14ac:dyDescent="0.2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197">
        <v>377.4922594910625</v>
      </c>
      <c r="AO648" s="21"/>
      <c r="AP648" s="5"/>
      <c r="AQ648" s="5"/>
      <c r="AR648" s="21"/>
      <c r="AS648" s="21"/>
    </row>
    <row r="649" spans="1:45" x14ac:dyDescent="0.2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197">
        <v>476.6435186054876</v>
      </c>
      <c r="AO649" s="21"/>
      <c r="AP649" s="5"/>
      <c r="AQ649" s="5"/>
      <c r="AR649" s="21"/>
      <c r="AS649" s="21"/>
    </row>
    <row r="650" spans="1:45" x14ac:dyDescent="0.2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197">
        <v>520.07204638055555</v>
      </c>
      <c r="AO650" s="21"/>
      <c r="AP650" s="5"/>
      <c r="AQ650" s="5"/>
      <c r="AR650" s="21"/>
      <c r="AS650" s="21"/>
    </row>
    <row r="651" spans="1:45" x14ac:dyDescent="0.2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197">
        <v>442.55190659633126</v>
      </c>
      <c r="AO651" s="21"/>
      <c r="AP651" s="5"/>
      <c r="AQ651" s="5"/>
      <c r="AR651" s="21"/>
      <c r="AS651" s="21"/>
    </row>
    <row r="652" spans="1:45" x14ac:dyDescent="0.2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197">
        <v>624.1224589171203</v>
      </c>
      <c r="AO652" s="21"/>
      <c r="AP652" s="5"/>
      <c r="AQ652" s="5"/>
      <c r="AR652" s="21"/>
      <c r="AS652" s="21"/>
    </row>
    <row r="653" spans="1:45" x14ac:dyDescent="0.2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197">
        <v>558.36898951969715</v>
      </c>
      <c r="AO653" s="21"/>
      <c r="AP653" s="5"/>
      <c r="AQ653" s="5"/>
      <c r="AR653" s="21"/>
      <c r="AS653" s="21"/>
    </row>
    <row r="654" spans="1:45" x14ac:dyDescent="0.2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197">
        <v>183.25086289595262</v>
      </c>
      <c r="AO654" s="21"/>
      <c r="AP654" s="5"/>
      <c r="AQ654" s="5"/>
      <c r="AR654" s="21"/>
      <c r="AS654" s="21"/>
    </row>
    <row r="655" spans="1:45" x14ac:dyDescent="0.2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197">
        <v>408.51188832667634</v>
      </c>
      <c r="AO655" s="21"/>
      <c r="AP655" s="5"/>
      <c r="AQ655" s="5"/>
      <c r="AR655" s="21"/>
      <c r="AS655" s="21"/>
    </row>
    <row r="656" spans="1:45" x14ac:dyDescent="0.2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197">
        <v>347.17667036192211</v>
      </c>
      <c r="AO656" s="21"/>
      <c r="AP656" s="5"/>
      <c r="AQ656" s="5"/>
      <c r="AR656" s="21"/>
      <c r="AS656" s="21"/>
    </row>
    <row r="657" spans="1:45" x14ac:dyDescent="0.2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197">
        <v>269.28379794211048</v>
      </c>
      <c r="AO657" s="21"/>
      <c r="AP657" s="5"/>
      <c r="AQ657" s="5"/>
      <c r="AR657" s="21"/>
      <c r="AS657" s="21"/>
    </row>
    <row r="658" spans="1:45" x14ac:dyDescent="0.2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197">
        <v>230.60038685355715</v>
      </c>
      <c r="AO658" s="21"/>
      <c r="AP658" s="5"/>
      <c r="AQ658" s="5"/>
      <c r="AR658" s="21"/>
      <c r="AS658" s="21"/>
    </row>
    <row r="659" spans="1:45" x14ac:dyDescent="0.2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197">
        <v>332.58976858529707</v>
      </c>
      <c r="AO659" s="21"/>
      <c r="AP659" s="5"/>
      <c r="AQ659" s="5"/>
      <c r="AR659" s="21"/>
      <c r="AS659" s="21"/>
    </row>
    <row r="660" spans="1:45" x14ac:dyDescent="0.2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197">
        <v>294.66725485146543</v>
      </c>
      <c r="AO660" s="21"/>
      <c r="AP660" s="5"/>
      <c r="AQ660" s="5"/>
      <c r="AR660" s="21"/>
      <c r="AS660" s="21"/>
    </row>
    <row r="661" spans="1:45" x14ac:dyDescent="0.2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197">
        <v>313.6485632731588</v>
      </c>
      <c r="AO661" s="21"/>
      <c r="AP661" s="5"/>
      <c r="AQ661" s="5"/>
      <c r="AR661" s="21"/>
      <c r="AS661" s="21"/>
    </row>
    <row r="662" spans="1:45" x14ac:dyDescent="0.2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197">
        <v>204.13940765016144</v>
      </c>
      <c r="AO662" s="21"/>
      <c r="AP662" s="5"/>
      <c r="AQ662" s="5"/>
      <c r="AR662" s="21"/>
      <c r="AS662" s="21"/>
    </row>
    <row r="663" spans="1:45" x14ac:dyDescent="0.2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197">
        <v>522.64239570666348</v>
      </c>
      <c r="AO663" s="21"/>
      <c r="AP663" s="5"/>
      <c r="AQ663" s="5"/>
      <c r="AR663" s="21"/>
      <c r="AS663" s="21"/>
    </row>
    <row r="664" spans="1:45" x14ac:dyDescent="0.2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197">
        <v>347.22461081120565</v>
      </c>
      <c r="AO664" s="21"/>
      <c r="AP664" s="5"/>
      <c r="AQ664" s="5"/>
      <c r="AR664" s="21"/>
      <c r="AS664" s="21"/>
    </row>
    <row r="665" spans="1:45" x14ac:dyDescent="0.2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197">
        <v>285.0305971243414</v>
      </c>
      <c r="AO665" s="21"/>
      <c r="AP665" s="5"/>
      <c r="AQ665" s="5"/>
      <c r="AR665" s="21"/>
      <c r="AS665" s="21"/>
    </row>
    <row r="666" spans="1:45" x14ac:dyDescent="0.2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197">
        <v>550.64020173978315</v>
      </c>
      <c r="AO666" s="21"/>
      <c r="AP666" s="5"/>
      <c r="AQ666" s="5"/>
      <c r="AR666" s="21"/>
      <c r="AS666" s="21"/>
    </row>
    <row r="667" spans="1:45" x14ac:dyDescent="0.2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197">
        <v>306.63235325655523</v>
      </c>
      <c r="AO667" s="21"/>
      <c r="AP667" s="5"/>
      <c r="AQ667" s="5"/>
      <c r="AR667" s="21"/>
      <c r="AS667" s="21"/>
    </row>
    <row r="668" spans="1:45" x14ac:dyDescent="0.2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197">
        <v>338.37597822413977</v>
      </c>
      <c r="AO668" s="21"/>
      <c r="AP668" s="5"/>
      <c r="AQ668" s="5"/>
      <c r="AR668" s="21"/>
      <c r="AS668" s="21"/>
    </row>
    <row r="669" spans="1:45" x14ac:dyDescent="0.2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197">
        <v>285.33256427853263</v>
      </c>
      <c r="AO669" s="21"/>
      <c r="AP669" s="5"/>
      <c r="AQ669" s="5"/>
      <c r="AR669" s="21"/>
      <c r="AS669" s="21"/>
    </row>
    <row r="670" spans="1:45" x14ac:dyDescent="0.2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197">
        <v>295.40590391139074</v>
      </c>
      <c r="AO670" s="21"/>
      <c r="AP670" s="5"/>
      <c r="AQ670" s="5"/>
      <c r="AR670" s="21"/>
      <c r="AS670" s="21"/>
    </row>
    <row r="671" spans="1:45" x14ac:dyDescent="0.2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197">
        <v>341.25292039314837</v>
      </c>
      <c r="AO671" s="21"/>
      <c r="AP671" s="5"/>
      <c r="AQ671" s="5"/>
      <c r="AR671" s="21"/>
      <c r="AS671" s="21"/>
    </row>
    <row r="672" spans="1:45" x14ac:dyDescent="0.2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197">
        <v>284.89154196348159</v>
      </c>
      <c r="AO672" s="21"/>
      <c r="AP672" s="5"/>
      <c r="AQ672" s="5"/>
      <c r="AR672" s="21"/>
      <c r="AS672" s="21"/>
    </row>
    <row r="673" spans="1:45" x14ac:dyDescent="0.2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197">
        <v>278.41447060649625</v>
      </c>
      <c r="AO673" s="21"/>
      <c r="AP673" s="5"/>
      <c r="AQ673" s="5"/>
      <c r="AR673" s="21"/>
      <c r="AS673" s="21"/>
    </row>
    <row r="674" spans="1:45" x14ac:dyDescent="0.2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197">
        <v>273.89456262075686</v>
      </c>
      <c r="AO674" s="21"/>
      <c r="AP674" s="5"/>
      <c r="AQ674" s="5"/>
      <c r="AR674" s="21"/>
      <c r="AS674" s="21"/>
    </row>
    <row r="675" spans="1:45" x14ac:dyDescent="0.2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197">
        <v>371.54067120504334</v>
      </c>
      <c r="AO675" s="21"/>
      <c r="AP675" s="5"/>
      <c r="AQ675" s="5"/>
      <c r="AR675" s="21"/>
      <c r="AS675" s="21"/>
    </row>
    <row r="676" spans="1:45" x14ac:dyDescent="0.2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197">
        <v>427.07890272433337</v>
      </c>
      <c r="AO676" s="21"/>
      <c r="AP676" s="5"/>
      <c r="AQ676" s="5"/>
      <c r="AR676" s="21"/>
      <c r="AS676" s="21"/>
    </row>
    <row r="677" spans="1:45" x14ac:dyDescent="0.2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197">
        <v>287.25472908802112</v>
      </c>
      <c r="AO677" s="21"/>
      <c r="AP677" s="5"/>
      <c r="AQ677" s="5"/>
      <c r="AR677" s="21"/>
      <c r="AS677" s="21"/>
    </row>
    <row r="678" spans="1:45" x14ac:dyDescent="0.2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197">
        <v>467.49628594072652</v>
      </c>
      <c r="AO678" s="21"/>
      <c r="AP678" s="5"/>
      <c r="AQ678" s="5"/>
      <c r="AR678" s="21"/>
      <c r="AS678" s="21"/>
    </row>
    <row r="679" spans="1:45" x14ac:dyDescent="0.2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197">
        <v>479.10081064752433</v>
      </c>
      <c r="AO679" s="21"/>
      <c r="AP679" s="5"/>
      <c r="AQ679" s="5"/>
      <c r="AR679" s="21"/>
      <c r="AS679" s="21"/>
    </row>
    <row r="680" spans="1:45" x14ac:dyDescent="0.2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197">
        <v>135.05765153476753</v>
      </c>
      <c r="AO680" s="21"/>
      <c r="AP680" s="5"/>
      <c r="AQ680" s="5"/>
      <c r="AR680" s="21"/>
      <c r="AS680" s="21"/>
    </row>
    <row r="681" spans="1:45" x14ac:dyDescent="0.2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197">
        <v>474.79878213096544</v>
      </c>
      <c r="AO681" s="21"/>
      <c r="AP681" s="5"/>
      <c r="AQ681" s="5"/>
      <c r="AR681" s="21"/>
      <c r="AS681" s="21"/>
    </row>
    <row r="682" spans="1:45" x14ac:dyDescent="0.2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197">
        <v>418.83514674769913</v>
      </c>
      <c r="AO682" s="21"/>
      <c r="AP682" s="5"/>
      <c r="AQ682" s="5"/>
      <c r="AR682" s="21"/>
      <c r="AS682" s="21"/>
    </row>
    <row r="683" spans="1:45" x14ac:dyDescent="0.2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197">
        <v>373.94827495039931</v>
      </c>
      <c r="AO683" s="21"/>
      <c r="AP683" s="5"/>
      <c r="AQ683" s="5"/>
      <c r="AR683" s="21"/>
      <c r="AS683" s="21"/>
    </row>
    <row r="684" spans="1:45" x14ac:dyDescent="0.2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197">
        <v>278.69007529979768</v>
      </c>
      <c r="AO684" s="21"/>
      <c r="AP684" s="5"/>
      <c r="AQ684" s="5"/>
      <c r="AR684" s="21"/>
      <c r="AS684" s="21"/>
    </row>
    <row r="685" spans="1:45" x14ac:dyDescent="0.2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197">
        <v>479.95980444285158</v>
      </c>
      <c r="AO685" s="21"/>
      <c r="AP685" s="5"/>
      <c r="AQ685" s="5"/>
      <c r="AR685" s="21"/>
      <c r="AS685" s="21"/>
    </row>
    <row r="686" spans="1:45" x14ac:dyDescent="0.2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197">
        <v>386.01860753303072</v>
      </c>
      <c r="AO686" s="21"/>
      <c r="AP686" s="5"/>
      <c r="AQ686" s="5"/>
      <c r="AR686" s="21"/>
      <c r="AS686" s="21"/>
    </row>
    <row r="687" spans="1:45" x14ac:dyDescent="0.2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197">
        <v>413.84447224753114</v>
      </c>
      <c r="AO687" s="21"/>
      <c r="AP687" s="5"/>
      <c r="AQ687" s="5"/>
      <c r="AR687" s="21"/>
      <c r="AS687" s="21"/>
    </row>
    <row r="688" spans="1:45" x14ac:dyDescent="0.2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197">
        <v>266.42815137109778</v>
      </c>
      <c r="AO688" s="21"/>
      <c r="AP688" s="5"/>
      <c r="AQ688" s="5"/>
      <c r="AR688" s="21"/>
      <c r="AS688" s="21"/>
    </row>
    <row r="689" spans="1:45" x14ac:dyDescent="0.2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197">
        <v>682.04559121706382</v>
      </c>
      <c r="AO689" s="21"/>
      <c r="AP689" s="5"/>
      <c r="AQ689" s="5"/>
      <c r="AR689" s="21"/>
      <c r="AS689" s="21"/>
    </row>
    <row r="690" spans="1:45" x14ac:dyDescent="0.2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197">
        <v>401.64917150964197</v>
      </c>
      <c r="AO690" s="21"/>
      <c r="AP690" s="5"/>
      <c r="AQ690" s="5"/>
      <c r="AR690" s="21"/>
      <c r="AS690" s="21"/>
    </row>
    <row r="691" spans="1:45" x14ac:dyDescent="0.2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197">
        <v>324.89340524693648</v>
      </c>
      <c r="AO691" s="21"/>
      <c r="AP691" s="5"/>
      <c r="AQ691" s="5"/>
      <c r="AR691" s="21"/>
      <c r="AS691" s="21"/>
    </row>
    <row r="692" spans="1:45" x14ac:dyDescent="0.2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197">
        <v>669.34528574027502</v>
      </c>
      <c r="AO692" s="21"/>
      <c r="AP692" s="5"/>
      <c r="AQ692" s="5"/>
      <c r="AR692" s="21"/>
      <c r="AS692" s="21"/>
    </row>
    <row r="693" spans="1:45" x14ac:dyDescent="0.2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197">
        <v>429.34863805456695</v>
      </c>
      <c r="AO693" s="21"/>
      <c r="AP693" s="5"/>
      <c r="AQ693" s="5"/>
      <c r="AR693" s="21"/>
      <c r="AS693" s="21"/>
    </row>
    <row r="694" spans="1:45" x14ac:dyDescent="0.2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197">
        <v>431.70391759594213</v>
      </c>
      <c r="AO694" s="21"/>
      <c r="AP694" s="5"/>
      <c r="AQ694" s="5"/>
      <c r="AR694" s="21"/>
      <c r="AS694" s="21"/>
    </row>
    <row r="695" spans="1:45" x14ac:dyDescent="0.2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197">
        <v>430.8970892677176</v>
      </c>
      <c r="AO695" s="21"/>
      <c r="AP695" s="5"/>
      <c r="AQ695" s="5"/>
      <c r="AR695" s="21"/>
      <c r="AS695" s="21"/>
    </row>
    <row r="696" spans="1:45" x14ac:dyDescent="0.2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197">
        <v>391.31979447326597</v>
      </c>
      <c r="AO696" s="21"/>
      <c r="AP696" s="5"/>
      <c r="AQ696" s="5"/>
      <c r="AR696" s="21"/>
      <c r="AS696" s="21"/>
    </row>
    <row r="697" spans="1:45" x14ac:dyDescent="0.2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197">
        <v>477.74947699144485</v>
      </c>
      <c r="AO697" s="21"/>
      <c r="AP697" s="5"/>
      <c r="AQ697" s="5"/>
      <c r="AR697" s="21"/>
      <c r="AS697" s="21"/>
    </row>
    <row r="698" spans="1:45" x14ac:dyDescent="0.2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197">
        <v>332.25495985504853</v>
      </c>
      <c r="AO698" s="21"/>
      <c r="AP698" s="5"/>
      <c r="AQ698" s="5"/>
      <c r="AR698" s="21"/>
      <c r="AS698" s="21"/>
    </row>
    <row r="699" spans="1:45" x14ac:dyDescent="0.2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197">
        <v>368.4862656490684</v>
      </c>
      <c r="AO699" s="21"/>
      <c r="AP699" s="5"/>
      <c r="AQ699" s="5"/>
      <c r="AR699" s="21"/>
      <c r="AS699" s="21"/>
    </row>
    <row r="700" spans="1:45" x14ac:dyDescent="0.2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197">
        <v>383.86371735188385</v>
      </c>
      <c r="AO700" s="21"/>
      <c r="AP700" s="5"/>
      <c r="AQ700" s="5"/>
      <c r="AR700" s="21"/>
      <c r="AS700" s="21"/>
    </row>
    <row r="701" spans="1:45" x14ac:dyDescent="0.2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197">
        <v>425.89293505304681</v>
      </c>
      <c r="AO701" s="21"/>
      <c r="AP701" s="5"/>
      <c r="AQ701" s="5"/>
      <c r="AR701" s="21"/>
      <c r="AS701" s="21"/>
    </row>
    <row r="702" spans="1:45" x14ac:dyDescent="0.2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197">
        <v>518.14939611367913</v>
      </c>
      <c r="AO702" s="21"/>
      <c r="AP702" s="5"/>
      <c r="AQ702" s="5"/>
      <c r="AR702" s="21"/>
      <c r="AS702" s="21"/>
    </row>
    <row r="703" spans="1:45" x14ac:dyDescent="0.2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197">
        <v>395.17526281664612</v>
      </c>
      <c r="AO703" s="21"/>
      <c r="AP703" s="5"/>
      <c r="AQ703" s="5"/>
      <c r="AR703" s="21"/>
      <c r="AS703" s="21"/>
    </row>
    <row r="704" spans="1:45" x14ac:dyDescent="0.2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197">
        <v>499.63147578579202</v>
      </c>
      <c r="AO704" s="21"/>
      <c r="AP704" s="5"/>
      <c r="AQ704" s="5"/>
      <c r="AR704" s="21"/>
      <c r="AS704" s="21"/>
    </row>
    <row r="705" spans="1:45" x14ac:dyDescent="0.2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197">
        <v>534.67094035283003</v>
      </c>
      <c r="AO705" s="21"/>
      <c r="AP705" s="5"/>
      <c r="AQ705" s="5"/>
      <c r="AR705" s="21"/>
      <c r="AS705" s="21"/>
    </row>
    <row r="706" spans="1:45" x14ac:dyDescent="0.2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197">
        <v>135.81634183814208</v>
      </c>
      <c r="AO706" s="21"/>
      <c r="AP706" s="5"/>
      <c r="AQ706" s="5"/>
      <c r="AR706" s="21"/>
      <c r="AS706" s="21"/>
    </row>
    <row r="707" spans="1:45" x14ac:dyDescent="0.2">
      <c r="AP707" s="9"/>
    </row>
  </sheetData>
  <autoFilter ref="A1:CR707" xr:uid="{B6ACCFA3-CEA4-493A-ABFE-B2A95F095835}"/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V470"/>
  <sheetViews>
    <sheetView workbookViewId="0">
      <pane xSplit="13995" ySplit="5985" topLeftCell="CH452" activePane="topRight"/>
      <selection pane="topRight"/>
      <selection pane="bottomLeft"/>
      <selection pane="bottomRight"/>
    </sheetView>
  </sheetViews>
  <sheetFormatPr baseColWidth="10" defaultRowHeight="14.25" x14ac:dyDescent="0.2"/>
  <cols>
    <col min="1" max="1" width="13.1992187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65" width="11.19921875" style="7"/>
    <col min="66" max="66" width="11.19921875" style="5"/>
    <col min="67" max="70" width="11.19921875" style="7"/>
    <col min="71" max="90" width="11.19921875" style="5"/>
    <col min="91" max="16384" width="11.19921875" style="7"/>
  </cols>
  <sheetData>
    <row r="1" spans="1:100" x14ac:dyDescent="0.2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3825</v>
      </c>
      <c r="BW1" s="43" t="s">
        <v>3826</v>
      </c>
      <c r="BX1" s="43" t="s">
        <v>3923</v>
      </c>
      <c r="BY1" s="43" t="s">
        <v>3925</v>
      </c>
      <c r="BZ1" s="43" t="s">
        <v>3926</v>
      </c>
      <c r="CA1" s="43" t="s">
        <v>3927</v>
      </c>
      <c r="CB1" s="43" t="s">
        <v>3928</v>
      </c>
      <c r="CC1" s="43" t="s">
        <v>3933</v>
      </c>
      <c r="CD1" s="196" t="s">
        <v>3934</v>
      </c>
      <c r="CE1" s="196" t="s">
        <v>3935</v>
      </c>
      <c r="CF1" s="196" t="s">
        <v>4005</v>
      </c>
      <c r="CG1" s="196" t="s">
        <v>4006</v>
      </c>
      <c r="CH1" s="196" t="s">
        <v>4007</v>
      </c>
      <c r="CI1" s="196" t="s">
        <v>4008</v>
      </c>
      <c r="CJ1" s="196" t="s">
        <v>4009</v>
      </c>
      <c r="CK1" s="196" t="s">
        <v>4011</v>
      </c>
      <c r="CL1" s="196" t="s">
        <v>4012</v>
      </c>
      <c r="CM1" s="199" t="s">
        <v>4015</v>
      </c>
      <c r="CN1" s="5"/>
      <c r="CO1" s="206"/>
      <c r="CP1" s="206"/>
      <c r="CQ1" s="206"/>
      <c r="CR1" s="5"/>
      <c r="CS1" s="5"/>
      <c r="CT1" s="5"/>
      <c r="CU1" s="5"/>
      <c r="CV1" s="5"/>
    </row>
    <row r="2" spans="1:100" x14ac:dyDescent="0.2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197">
        <v>210.4473641342606</v>
      </c>
      <c r="CI2" s="197">
        <v>214.8923792999625</v>
      </c>
      <c r="CJ2" s="197">
        <v>222.3557179042914</v>
      </c>
      <c r="CK2" s="197">
        <v>230.79636551100052</v>
      </c>
      <c r="CL2" s="197">
        <v>238.5915487930279</v>
      </c>
      <c r="CM2" s="200">
        <v>245.78298000443826</v>
      </c>
      <c r="CN2" s="21"/>
      <c r="CO2" s="21"/>
      <c r="CP2" s="21"/>
      <c r="CQ2" s="21"/>
      <c r="CR2" s="21"/>
      <c r="CS2" s="21"/>
      <c r="CT2" s="21"/>
      <c r="CU2" s="21"/>
      <c r="CV2" s="21"/>
    </row>
    <row r="3" spans="1:100" x14ac:dyDescent="0.2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197">
        <v>170.01748554420496</v>
      </c>
      <c r="CI3" s="197">
        <v>172.79836821596578</v>
      </c>
      <c r="CJ3" s="197">
        <v>177.75962432329132</v>
      </c>
      <c r="CK3" s="197">
        <v>183.33449827563706</v>
      </c>
      <c r="CL3" s="197">
        <v>186.01286062584487</v>
      </c>
      <c r="CM3" s="200">
        <v>185.85080657250154</v>
      </c>
      <c r="CN3" s="21"/>
      <c r="CO3" s="21"/>
      <c r="CP3" s="21"/>
      <c r="CQ3" s="21"/>
      <c r="CR3" s="21"/>
      <c r="CS3" s="21"/>
      <c r="CT3" s="21"/>
      <c r="CU3" s="21"/>
      <c r="CV3" s="21"/>
    </row>
    <row r="4" spans="1:100" x14ac:dyDescent="0.2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197">
        <v>184.18332718917358</v>
      </c>
      <c r="CI4" s="197">
        <v>186.78761634145675</v>
      </c>
      <c r="CJ4" s="197">
        <v>192.9005251923945</v>
      </c>
      <c r="CK4" s="197">
        <v>199.45822288320656</v>
      </c>
      <c r="CL4" s="197">
        <v>203.5817095941446</v>
      </c>
      <c r="CM4" s="200">
        <v>205.24973998155721</v>
      </c>
      <c r="CN4" s="21"/>
      <c r="CO4" s="21"/>
      <c r="CP4" s="21"/>
      <c r="CQ4" s="21"/>
      <c r="CR4" s="21"/>
      <c r="CS4" s="21"/>
      <c r="CT4" s="21"/>
      <c r="CU4" s="21"/>
      <c r="CV4" s="21"/>
    </row>
    <row r="5" spans="1:100" x14ac:dyDescent="0.2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197">
        <v>163.41380713013649</v>
      </c>
      <c r="CI5" s="197">
        <v>161.43716516483741</v>
      </c>
      <c r="CJ5" s="197">
        <v>165.56394511495742</v>
      </c>
      <c r="CK5" s="197">
        <v>171.25672124839389</v>
      </c>
      <c r="CL5" s="197">
        <v>176.35417227074433</v>
      </c>
      <c r="CM5" s="200">
        <v>177.72532155169577</v>
      </c>
      <c r="CN5" s="21"/>
      <c r="CO5" s="21"/>
      <c r="CP5" s="21"/>
      <c r="CQ5" s="21"/>
      <c r="CR5" s="21"/>
      <c r="CS5" s="21"/>
      <c r="CT5" s="21"/>
      <c r="CU5" s="21"/>
      <c r="CV5" s="21"/>
    </row>
    <row r="6" spans="1:100" x14ac:dyDescent="0.2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197">
        <v>210.17349808691301</v>
      </c>
      <c r="CI6" s="197">
        <v>210.99277613011438</v>
      </c>
      <c r="CJ6" s="197">
        <v>213.9528379213148</v>
      </c>
      <c r="CK6" s="197">
        <v>219.84327176506008</v>
      </c>
      <c r="CL6" s="197">
        <v>226.57445141080029</v>
      </c>
      <c r="CM6" s="200">
        <v>231.94191749760472</v>
      </c>
      <c r="CN6" s="21"/>
      <c r="CO6" s="21"/>
      <c r="CP6" s="21"/>
      <c r="CQ6" s="21"/>
      <c r="CR6" s="21"/>
      <c r="CS6" s="21"/>
      <c r="CT6" s="21"/>
      <c r="CU6" s="21"/>
      <c r="CV6" s="21"/>
    </row>
    <row r="7" spans="1:100" x14ac:dyDescent="0.2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197">
        <v>191.00104060288095</v>
      </c>
      <c r="CI7" s="197">
        <v>190.01509138418442</v>
      </c>
      <c r="CJ7" s="197">
        <v>195.75746193730811</v>
      </c>
      <c r="CK7" s="197">
        <v>199.94300233287194</v>
      </c>
      <c r="CL7" s="197">
        <v>201.90562672069782</v>
      </c>
      <c r="CM7" s="200">
        <v>200.75161787534813</v>
      </c>
      <c r="CN7" s="21"/>
      <c r="CO7" s="21"/>
      <c r="CP7" s="21"/>
      <c r="CQ7" s="21"/>
      <c r="CR7" s="21"/>
      <c r="CS7" s="21"/>
      <c r="CT7" s="21"/>
      <c r="CU7" s="21"/>
      <c r="CV7" s="21"/>
    </row>
    <row r="8" spans="1:100" x14ac:dyDescent="0.2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197">
        <v>201.91317904115837</v>
      </c>
      <c r="CI8" s="197">
        <v>203.79380847347036</v>
      </c>
      <c r="CJ8" s="197">
        <v>207.94669145258419</v>
      </c>
      <c r="CK8" s="197">
        <v>214.38669200754529</v>
      </c>
      <c r="CL8" s="197">
        <v>220.45893136494007</v>
      </c>
      <c r="CM8" s="200">
        <v>226.94522804057962</v>
      </c>
      <c r="CN8" s="21"/>
      <c r="CO8" s="21"/>
      <c r="CP8" s="21"/>
      <c r="CQ8" s="21"/>
      <c r="CR8" s="21"/>
      <c r="CS8" s="21"/>
      <c r="CT8" s="21"/>
      <c r="CU8" s="21"/>
      <c r="CV8" s="21"/>
    </row>
    <row r="9" spans="1:100" x14ac:dyDescent="0.2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197">
        <v>145.45603819529327</v>
      </c>
      <c r="CI9" s="197">
        <v>146.26935974988595</v>
      </c>
      <c r="CJ9" s="197">
        <v>150.97204799316555</v>
      </c>
      <c r="CK9" s="197">
        <v>156.78880574742425</v>
      </c>
      <c r="CL9" s="197">
        <v>160.38975048379146</v>
      </c>
      <c r="CM9" s="200">
        <v>161.60369000563492</v>
      </c>
      <c r="CN9" s="21"/>
      <c r="CO9" s="21"/>
      <c r="CP9" s="21"/>
      <c r="CQ9" s="21"/>
      <c r="CR9" s="21"/>
      <c r="CS9" s="21"/>
      <c r="CT9" s="21"/>
      <c r="CU9" s="21"/>
      <c r="CV9" s="21"/>
    </row>
    <row r="10" spans="1:100" x14ac:dyDescent="0.2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197">
        <v>255.90759455835214</v>
      </c>
      <c r="CI10" s="197">
        <v>258.68597281467709</v>
      </c>
      <c r="CJ10" s="197">
        <v>264.08187463641087</v>
      </c>
      <c r="CK10" s="197">
        <v>269.64918277301803</v>
      </c>
      <c r="CL10" s="197">
        <v>277.10260156121086</v>
      </c>
      <c r="CM10" s="200">
        <v>286.05000765844778</v>
      </c>
      <c r="CN10" s="21"/>
      <c r="CO10" s="21"/>
      <c r="CP10" s="21"/>
      <c r="CQ10" s="21"/>
      <c r="CR10" s="21"/>
      <c r="CS10" s="21"/>
      <c r="CT10" s="21"/>
      <c r="CU10" s="21"/>
      <c r="CV10" s="21"/>
    </row>
    <row r="11" spans="1:100" x14ac:dyDescent="0.2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197">
        <v>182.21752551118473</v>
      </c>
      <c r="CI11" s="197">
        <v>185.63822989197058</v>
      </c>
      <c r="CJ11" s="197">
        <v>192.36290930476162</v>
      </c>
      <c r="CK11" s="197">
        <v>198.63498126091585</v>
      </c>
      <c r="CL11" s="197">
        <v>201.94784824144048</v>
      </c>
      <c r="CM11" s="200">
        <v>202.81392773770989</v>
      </c>
      <c r="CN11" s="21"/>
      <c r="CO11" s="21"/>
      <c r="CP11" s="21"/>
      <c r="CQ11" s="21"/>
      <c r="CR11" s="21"/>
      <c r="CS11" s="21"/>
      <c r="CT11" s="21"/>
      <c r="CU11" s="21"/>
      <c r="CV11" s="21"/>
    </row>
    <row r="12" spans="1:100" x14ac:dyDescent="0.2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197">
        <v>148.65625501390613</v>
      </c>
      <c r="CI12" s="197">
        <v>150.32596889660957</v>
      </c>
      <c r="CJ12" s="197">
        <v>154.01634708156269</v>
      </c>
      <c r="CK12" s="197">
        <v>158.15099983004782</v>
      </c>
      <c r="CL12" s="197">
        <v>160.55428025663409</v>
      </c>
      <c r="CM12" s="200">
        <v>161.93090073654972</v>
      </c>
      <c r="CN12" s="21"/>
      <c r="CO12" s="21"/>
      <c r="CP12" s="21"/>
      <c r="CQ12" s="21"/>
      <c r="CR12" s="21"/>
      <c r="CS12" s="21"/>
      <c r="CT12" s="21"/>
      <c r="CU12" s="21"/>
      <c r="CV12" s="21"/>
    </row>
    <row r="13" spans="1:100" x14ac:dyDescent="0.2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197">
        <v>213.13489017012785</v>
      </c>
      <c r="CI13" s="197">
        <v>216.59186688090213</v>
      </c>
      <c r="CJ13" s="197">
        <v>222.31088631157164</v>
      </c>
      <c r="CK13" s="197">
        <v>223.93306601867167</v>
      </c>
      <c r="CL13" s="197">
        <v>223.2739962763568</v>
      </c>
      <c r="CM13" s="200">
        <v>220.57851743067354</v>
      </c>
      <c r="CN13" s="21"/>
      <c r="CO13" s="21"/>
      <c r="CP13" s="21"/>
      <c r="CQ13" s="21"/>
      <c r="CR13" s="21"/>
      <c r="CS13" s="21"/>
      <c r="CT13" s="21"/>
      <c r="CU13" s="21"/>
      <c r="CV13" s="21"/>
    </row>
    <row r="14" spans="1:100" x14ac:dyDescent="0.2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197">
        <v>162.25620713536514</v>
      </c>
      <c r="CI14" s="197">
        <v>164.52035545102373</v>
      </c>
      <c r="CJ14" s="197">
        <v>169.72346503860385</v>
      </c>
      <c r="CK14" s="197">
        <v>173.61597466749345</v>
      </c>
      <c r="CL14" s="197">
        <v>176.85283065845147</v>
      </c>
      <c r="CM14" s="200">
        <v>179.25870786070018</v>
      </c>
      <c r="CN14" s="21"/>
      <c r="CO14" s="21"/>
      <c r="CP14" s="21"/>
      <c r="CQ14" s="21"/>
      <c r="CR14" s="21"/>
      <c r="CS14" s="21"/>
      <c r="CT14" s="21"/>
      <c r="CU14" s="21"/>
      <c r="CV14" s="21"/>
    </row>
    <row r="15" spans="1:100" x14ac:dyDescent="0.2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197">
        <v>162.45453838412868</v>
      </c>
      <c r="CI15" s="197">
        <v>165.09559923763865</v>
      </c>
      <c r="CJ15" s="197">
        <v>171.07558602982621</v>
      </c>
      <c r="CK15" s="197">
        <v>174.13933981274678</v>
      </c>
      <c r="CL15" s="197">
        <v>176.57027619183248</v>
      </c>
      <c r="CM15" s="200">
        <v>177.30171257111621</v>
      </c>
      <c r="CN15" s="21"/>
      <c r="CO15" s="21"/>
      <c r="CP15" s="21"/>
      <c r="CQ15" s="21"/>
      <c r="CR15" s="21"/>
      <c r="CS15" s="21"/>
      <c r="CT15" s="21"/>
      <c r="CU15" s="21"/>
      <c r="CV15" s="21"/>
    </row>
    <row r="16" spans="1:100" x14ac:dyDescent="0.2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197">
        <v>165.07469443951436</v>
      </c>
      <c r="CI16" s="197">
        <v>166.67497143620713</v>
      </c>
      <c r="CJ16" s="197">
        <v>171.78624750343866</v>
      </c>
      <c r="CK16" s="197">
        <v>176.90260454433601</v>
      </c>
      <c r="CL16" s="197">
        <v>180.61706595423377</v>
      </c>
      <c r="CM16" s="200">
        <v>180.87295965425835</v>
      </c>
      <c r="CN16" s="21"/>
      <c r="CO16" s="21"/>
      <c r="CP16" s="21"/>
      <c r="CQ16" s="21"/>
      <c r="CR16" s="21"/>
      <c r="CS16" s="21"/>
      <c r="CT16" s="21"/>
      <c r="CU16" s="21"/>
      <c r="CV16" s="21"/>
    </row>
    <row r="17" spans="1:100" x14ac:dyDescent="0.2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197">
        <v>178.06714720380327</v>
      </c>
      <c r="CI17" s="197">
        <v>178.30402691069636</v>
      </c>
      <c r="CJ17" s="197">
        <v>182.20465616539011</v>
      </c>
      <c r="CK17" s="197">
        <v>188.59658040072804</v>
      </c>
      <c r="CL17" s="197">
        <v>191.25623366775343</v>
      </c>
      <c r="CM17" s="200">
        <v>189.71495439072243</v>
      </c>
      <c r="CN17" s="21"/>
      <c r="CO17" s="21"/>
      <c r="CP17" s="21"/>
      <c r="CQ17" s="21"/>
      <c r="CR17" s="21"/>
      <c r="CS17" s="21"/>
      <c r="CT17" s="21"/>
      <c r="CU17" s="21"/>
      <c r="CV17" s="21"/>
    </row>
    <row r="18" spans="1:100" x14ac:dyDescent="0.2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197">
        <v>178.03501556452053</v>
      </c>
      <c r="CI18" s="197">
        <v>180.46526912770096</v>
      </c>
      <c r="CJ18" s="197">
        <v>186.46037054837007</v>
      </c>
      <c r="CK18" s="197">
        <v>192.53804886824597</v>
      </c>
      <c r="CL18" s="197">
        <v>196.64226168083621</v>
      </c>
      <c r="CM18" s="200">
        <v>198.68678620545992</v>
      </c>
      <c r="CN18" s="21"/>
      <c r="CO18" s="21"/>
      <c r="CP18" s="21"/>
      <c r="CQ18" s="21"/>
      <c r="CR18" s="21"/>
      <c r="CS18" s="21"/>
      <c r="CT18" s="21"/>
      <c r="CU18" s="21"/>
      <c r="CV18" s="21"/>
    </row>
    <row r="19" spans="1:100" x14ac:dyDescent="0.2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197">
        <v>152.80129628882545</v>
      </c>
      <c r="CI19" s="197">
        <v>150.74036375393931</v>
      </c>
      <c r="CJ19" s="197">
        <v>153.02913177686466</v>
      </c>
      <c r="CK19" s="197">
        <v>155.46968008189219</v>
      </c>
      <c r="CL19" s="197">
        <v>157.36080536432038</v>
      </c>
      <c r="CM19" s="200">
        <v>157.78298101367201</v>
      </c>
      <c r="CN19" s="21"/>
      <c r="CO19" s="21"/>
      <c r="CP19" s="21"/>
      <c r="CQ19" s="21"/>
      <c r="CR19" s="21"/>
      <c r="CS19" s="21"/>
      <c r="CT19" s="21"/>
      <c r="CU19" s="21"/>
      <c r="CV19" s="21"/>
    </row>
    <row r="20" spans="1:100" x14ac:dyDescent="0.2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197">
        <v>163.13739938187845</v>
      </c>
      <c r="CI20" s="197">
        <v>164.90085266001387</v>
      </c>
      <c r="CJ20" s="197">
        <v>168.26227720746047</v>
      </c>
      <c r="CK20" s="197">
        <v>173.21310969553039</v>
      </c>
      <c r="CL20" s="197">
        <v>176.60661906032911</v>
      </c>
      <c r="CM20" s="200">
        <v>178.4881295248413</v>
      </c>
      <c r="CN20" s="21"/>
      <c r="CO20" s="21"/>
      <c r="CP20" s="21"/>
      <c r="CQ20" s="21"/>
      <c r="CR20" s="21"/>
      <c r="CS20" s="21"/>
      <c r="CT20" s="21"/>
      <c r="CU20" s="21"/>
      <c r="CV20" s="21"/>
    </row>
    <row r="21" spans="1:100" x14ac:dyDescent="0.2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197">
        <v>168.33381122000097</v>
      </c>
      <c r="CI21" s="197">
        <v>169.37742284920023</v>
      </c>
      <c r="CJ21" s="197">
        <v>175.52490103427451</v>
      </c>
      <c r="CK21" s="197">
        <v>183.46490512891083</v>
      </c>
      <c r="CL21" s="197">
        <v>189.74798209262954</v>
      </c>
      <c r="CM21" s="200">
        <v>192.67138750562626</v>
      </c>
      <c r="CN21" s="21"/>
      <c r="CO21" s="21"/>
      <c r="CP21" s="21"/>
      <c r="CQ21" s="21"/>
      <c r="CR21" s="21"/>
      <c r="CS21" s="21"/>
      <c r="CT21" s="21"/>
      <c r="CU21" s="21"/>
      <c r="CV21" s="21"/>
    </row>
    <row r="22" spans="1:100" x14ac:dyDescent="0.2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197">
        <v>154.21365736138054</v>
      </c>
      <c r="CI22" s="197">
        <v>155.41342643568942</v>
      </c>
      <c r="CJ22" s="197">
        <v>158.86473766028448</v>
      </c>
      <c r="CK22" s="197">
        <v>163.29714997942537</v>
      </c>
      <c r="CL22" s="197">
        <v>165.94435146060451</v>
      </c>
      <c r="CM22" s="200">
        <v>168.50804261503086</v>
      </c>
      <c r="CN22" s="21"/>
      <c r="CO22" s="21"/>
      <c r="CP22" s="21"/>
      <c r="CQ22" s="21"/>
      <c r="CR22" s="21"/>
      <c r="CS22" s="21"/>
      <c r="CT22" s="21"/>
      <c r="CU22" s="21"/>
      <c r="CV22" s="21"/>
    </row>
    <row r="23" spans="1:100" x14ac:dyDescent="0.2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197">
        <v>220.78887060942785</v>
      </c>
      <c r="CI23" s="197">
        <v>223.15109504978309</v>
      </c>
      <c r="CJ23" s="197">
        <v>230.4829939709426</v>
      </c>
      <c r="CK23" s="197">
        <v>238.51540420637446</v>
      </c>
      <c r="CL23" s="197">
        <v>246.3442234927646</v>
      </c>
      <c r="CM23" s="200">
        <v>252.98845600373662</v>
      </c>
      <c r="CN23" s="21"/>
      <c r="CO23" s="21"/>
      <c r="CP23" s="21"/>
      <c r="CQ23" s="21"/>
      <c r="CR23" s="21"/>
      <c r="CS23" s="21"/>
      <c r="CT23" s="21"/>
      <c r="CU23" s="21"/>
      <c r="CV23" s="21"/>
    </row>
    <row r="24" spans="1:100" x14ac:dyDescent="0.2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197">
        <v>188.69923658047273</v>
      </c>
      <c r="CI24" s="197">
        <v>190.41445590799296</v>
      </c>
      <c r="CJ24" s="197">
        <v>192.6595134631448</v>
      </c>
      <c r="CK24" s="197">
        <v>196.25711071949686</v>
      </c>
      <c r="CL24" s="197">
        <v>198.56325137433529</v>
      </c>
      <c r="CM24" s="200">
        <v>199.74403437382827</v>
      </c>
      <c r="CN24" s="21"/>
      <c r="CO24" s="21"/>
      <c r="CP24" s="21"/>
      <c r="CQ24" s="21"/>
      <c r="CR24" s="21"/>
      <c r="CS24" s="21"/>
      <c r="CT24" s="21"/>
      <c r="CU24" s="21"/>
      <c r="CV24" s="21"/>
    </row>
    <row r="25" spans="1:100" x14ac:dyDescent="0.2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197">
        <v>185.26985035645927</v>
      </c>
      <c r="CI25" s="197">
        <v>186.09182208781968</v>
      </c>
      <c r="CJ25" s="197">
        <v>192.86867935926094</v>
      </c>
      <c r="CK25" s="197">
        <v>202.53070227692626</v>
      </c>
      <c r="CL25" s="197">
        <v>208.72499814811269</v>
      </c>
      <c r="CM25" s="200">
        <v>210.22656117000386</v>
      </c>
      <c r="CN25" s="21"/>
      <c r="CO25" s="21"/>
      <c r="CP25" s="21"/>
      <c r="CQ25" s="21"/>
      <c r="CR25" s="21"/>
      <c r="CS25" s="21"/>
      <c r="CT25" s="21"/>
      <c r="CU25" s="21"/>
      <c r="CV25" s="21"/>
    </row>
    <row r="26" spans="1:100" x14ac:dyDescent="0.2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197">
        <v>256.09138340817327</v>
      </c>
      <c r="CI26" s="197">
        <v>261.94277746255568</v>
      </c>
      <c r="CJ26" s="197">
        <v>266.95946169388344</v>
      </c>
      <c r="CK26" s="197">
        <v>270.17941760883281</v>
      </c>
      <c r="CL26" s="197">
        <v>274.02036909162393</v>
      </c>
      <c r="CM26" s="200">
        <v>284.08686547944046</v>
      </c>
      <c r="CN26" s="21"/>
      <c r="CO26" s="21"/>
      <c r="CP26" s="21"/>
      <c r="CQ26" s="21"/>
      <c r="CR26" s="21"/>
      <c r="CS26" s="21"/>
      <c r="CT26" s="21"/>
      <c r="CU26" s="21"/>
      <c r="CV26" s="21"/>
    </row>
    <row r="27" spans="1:100" x14ac:dyDescent="0.2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197">
        <v>136.77791229399907</v>
      </c>
      <c r="CI27" s="197">
        <v>139.0447184324959</v>
      </c>
      <c r="CJ27" s="197">
        <v>142.84713445335657</v>
      </c>
      <c r="CK27" s="197">
        <v>147.5215881182456</v>
      </c>
      <c r="CL27" s="197">
        <v>152.57340421138383</v>
      </c>
      <c r="CM27" s="200">
        <v>158.03626660619457</v>
      </c>
      <c r="CN27" s="21"/>
      <c r="CO27" s="21"/>
      <c r="CP27" s="21"/>
      <c r="CQ27" s="21"/>
      <c r="CR27" s="21"/>
      <c r="CS27" s="21"/>
      <c r="CT27" s="21"/>
      <c r="CU27" s="21"/>
      <c r="CV27" s="21"/>
    </row>
    <row r="28" spans="1:100" x14ac:dyDescent="0.2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197">
        <v>214.90059188423365</v>
      </c>
      <c r="CI28" s="197">
        <v>219.75931192900626</v>
      </c>
      <c r="CJ28" s="197">
        <v>225.52525534483871</v>
      </c>
      <c r="CK28" s="197">
        <v>231.34414041621508</v>
      </c>
      <c r="CL28" s="197">
        <v>237.73751747106328</v>
      </c>
      <c r="CM28" s="200">
        <v>244.54805333795764</v>
      </c>
      <c r="CN28" s="21"/>
      <c r="CO28" s="21"/>
      <c r="CP28" s="21"/>
      <c r="CQ28" s="21"/>
      <c r="CR28" s="21"/>
      <c r="CS28" s="21"/>
      <c r="CT28" s="21"/>
      <c r="CU28" s="21"/>
      <c r="CV28" s="21"/>
    </row>
    <row r="29" spans="1:100" x14ac:dyDescent="0.2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197">
        <v>174.96791167229614</v>
      </c>
      <c r="CI29" s="197">
        <v>178.1604408753831</v>
      </c>
      <c r="CJ29" s="197">
        <v>181.82665480759036</v>
      </c>
      <c r="CK29" s="197">
        <v>185.3743579785496</v>
      </c>
      <c r="CL29" s="197">
        <v>187.00501391743197</v>
      </c>
      <c r="CM29" s="200">
        <v>186.68889379121416</v>
      </c>
      <c r="CN29" s="21"/>
      <c r="CO29" s="21"/>
      <c r="CP29" s="21"/>
      <c r="CQ29" s="21"/>
      <c r="CR29" s="21"/>
      <c r="CS29" s="21"/>
      <c r="CT29" s="21"/>
      <c r="CU29" s="21"/>
      <c r="CV29" s="21"/>
    </row>
    <row r="30" spans="1:100" x14ac:dyDescent="0.2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197">
        <v>189.28101670761529</v>
      </c>
      <c r="CI30" s="197">
        <v>192.2663805763483</v>
      </c>
      <c r="CJ30" s="197">
        <v>196.86581761608474</v>
      </c>
      <c r="CK30" s="197">
        <v>201.17610839755218</v>
      </c>
      <c r="CL30" s="197">
        <v>204.11725684283942</v>
      </c>
      <c r="CM30" s="200">
        <v>205.51279029237847</v>
      </c>
      <c r="CN30" s="21"/>
      <c r="CO30" s="21"/>
      <c r="CP30" s="21"/>
      <c r="CQ30" s="21"/>
      <c r="CR30" s="21"/>
      <c r="CS30" s="21"/>
      <c r="CT30" s="21"/>
      <c r="CU30" s="21"/>
      <c r="CV30" s="21"/>
    </row>
    <row r="31" spans="1:100" x14ac:dyDescent="0.2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197">
        <v>168.84874895303037</v>
      </c>
      <c r="CI31" s="197">
        <v>167.17817894009974</v>
      </c>
      <c r="CJ31" s="197">
        <v>170.05596657739423</v>
      </c>
      <c r="CK31" s="197">
        <v>173.89427676852583</v>
      </c>
      <c r="CL31" s="197">
        <v>177.98828851047242</v>
      </c>
      <c r="CM31" s="200">
        <v>179.08800546164994</v>
      </c>
      <c r="CN31" s="21"/>
      <c r="CO31" s="21"/>
      <c r="CP31" s="21"/>
      <c r="CQ31" s="21"/>
      <c r="CR31" s="21"/>
      <c r="CS31" s="21"/>
      <c r="CT31" s="21"/>
      <c r="CU31" s="21"/>
      <c r="CV31" s="21"/>
    </row>
    <row r="32" spans="1:100" x14ac:dyDescent="0.2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197">
        <v>213.94298214797087</v>
      </c>
      <c r="CI32" s="197">
        <v>215.15792338952778</v>
      </c>
      <c r="CJ32" s="197">
        <v>216.54967497719625</v>
      </c>
      <c r="CK32" s="197">
        <v>220.0777070431096</v>
      </c>
      <c r="CL32" s="197">
        <v>225.45153876767105</v>
      </c>
      <c r="CM32" s="200">
        <v>230.31821789135472</v>
      </c>
      <c r="CN32" s="21"/>
      <c r="CO32" s="21"/>
      <c r="CP32" s="21"/>
      <c r="CQ32" s="21"/>
      <c r="CR32" s="21"/>
      <c r="CS32" s="21"/>
      <c r="CT32" s="21"/>
      <c r="CU32" s="21"/>
      <c r="CV32" s="21"/>
    </row>
    <row r="33" spans="1:100" x14ac:dyDescent="0.2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197">
        <v>196.98018974415166</v>
      </c>
      <c r="CI33" s="197">
        <v>196.34930729753538</v>
      </c>
      <c r="CJ33" s="197">
        <v>200.59577815228485</v>
      </c>
      <c r="CK33" s="197">
        <v>202.62053834111634</v>
      </c>
      <c r="CL33" s="197">
        <v>203.47024845400983</v>
      </c>
      <c r="CM33" s="200">
        <v>202.08474053776678</v>
      </c>
      <c r="CN33" s="21"/>
      <c r="CO33" s="21"/>
      <c r="CP33" s="21"/>
      <c r="CQ33" s="21"/>
      <c r="CR33" s="21"/>
      <c r="CS33" s="21"/>
      <c r="CT33" s="21"/>
      <c r="CU33" s="21"/>
      <c r="CV33" s="21"/>
    </row>
    <row r="34" spans="1:100" x14ac:dyDescent="0.2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197">
        <v>208.50559439830181</v>
      </c>
      <c r="CI34" s="197">
        <v>210.7298498587929</v>
      </c>
      <c r="CJ34" s="197">
        <v>213.228057155427</v>
      </c>
      <c r="CK34" s="197">
        <v>217.33193105908876</v>
      </c>
      <c r="CL34" s="197">
        <v>222.18010754045056</v>
      </c>
      <c r="CM34" s="200">
        <v>228.40357793267444</v>
      </c>
      <c r="CN34" s="21"/>
      <c r="CO34" s="21"/>
      <c r="CP34" s="21"/>
      <c r="CQ34" s="21"/>
      <c r="CR34" s="21"/>
      <c r="CS34" s="21"/>
      <c r="CT34" s="21"/>
      <c r="CU34" s="21"/>
      <c r="CV34" s="21"/>
    </row>
    <row r="35" spans="1:100" x14ac:dyDescent="0.2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197">
        <v>150.52125536482052</v>
      </c>
      <c r="CI35" s="197">
        <v>151.60090139028821</v>
      </c>
      <c r="CJ35" s="197">
        <v>155.17128889389198</v>
      </c>
      <c r="CK35" s="197">
        <v>159.27276060182999</v>
      </c>
      <c r="CL35" s="197">
        <v>161.94842702584654</v>
      </c>
      <c r="CM35" s="200">
        <v>162.88744626656981</v>
      </c>
      <c r="CN35" s="21"/>
      <c r="CO35" s="21"/>
      <c r="CP35" s="21"/>
      <c r="CQ35" s="21"/>
      <c r="CR35" s="21"/>
      <c r="CS35" s="21"/>
      <c r="CT35" s="21"/>
      <c r="CU35" s="21"/>
      <c r="CV35" s="21"/>
    </row>
    <row r="36" spans="1:100" x14ac:dyDescent="0.2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197">
        <v>262.04930752517475</v>
      </c>
      <c r="CI36" s="197">
        <v>265.29534532699114</v>
      </c>
      <c r="CJ36" s="197">
        <v>268.79969195885354</v>
      </c>
      <c r="CK36" s="197">
        <v>271.61788854934201</v>
      </c>
      <c r="CL36" s="197">
        <v>277.50237084736483</v>
      </c>
      <c r="CM36" s="200">
        <v>285.8626394473755</v>
      </c>
      <c r="CN36" s="21"/>
      <c r="CO36" s="21"/>
      <c r="CP36" s="21"/>
      <c r="CQ36" s="21"/>
      <c r="CR36" s="21"/>
      <c r="CS36" s="21"/>
      <c r="CT36" s="21"/>
      <c r="CU36" s="21"/>
      <c r="CV36" s="21"/>
    </row>
    <row r="37" spans="1:100" x14ac:dyDescent="0.2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197">
        <v>188.40988099664011</v>
      </c>
      <c r="CI37" s="197">
        <v>192.24742520377467</v>
      </c>
      <c r="CJ37" s="197">
        <v>197.53914437350241</v>
      </c>
      <c r="CK37" s="197">
        <v>201.64209451028003</v>
      </c>
      <c r="CL37" s="197">
        <v>203.79810901092273</v>
      </c>
      <c r="CM37" s="200">
        <v>204.34979470655338</v>
      </c>
      <c r="CN37" s="21"/>
      <c r="CO37" s="21"/>
      <c r="CP37" s="21"/>
      <c r="CQ37" s="21"/>
      <c r="CR37" s="21"/>
      <c r="CS37" s="21"/>
      <c r="CT37" s="21"/>
      <c r="CU37" s="21"/>
      <c r="CV37" s="21"/>
    </row>
    <row r="38" spans="1:100" x14ac:dyDescent="0.2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197">
        <v>153.57794144076954</v>
      </c>
      <c r="CI38" s="197">
        <v>155.57404174666058</v>
      </c>
      <c r="CJ38" s="197">
        <v>158.0390227882726</v>
      </c>
      <c r="CK38" s="197">
        <v>160.39507920252632</v>
      </c>
      <c r="CL38" s="197">
        <v>161.87430820469137</v>
      </c>
      <c r="CM38" s="200">
        <v>163.07309660553483</v>
      </c>
      <c r="CN38" s="21"/>
      <c r="CO38" s="21"/>
      <c r="CP38" s="21"/>
      <c r="CQ38" s="21"/>
      <c r="CR38" s="21"/>
      <c r="CS38" s="21"/>
      <c r="CT38" s="21"/>
      <c r="CU38" s="21"/>
      <c r="CV38" s="21"/>
    </row>
    <row r="39" spans="1:100" x14ac:dyDescent="0.2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197">
        <v>219.45662912749393</v>
      </c>
      <c r="CI39" s="197">
        <v>223.41756436437322</v>
      </c>
      <c r="CJ39" s="197">
        <v>227.52492488163978</v>
      </c>
      <c r="CK39" s="197">
        <v>226.58906109342897</v>
      </c>
      <c r="CL39" s="197">
        <v>224.53427624662547</v>
      </c>
      <c r="CM39" s="200">
        <v>221.4176717794987</v>
      </c>
      <c r="CN39" s="21"/>
      <c r="CO39" s="21"/>
      <c r="CP39" s="21"/>
      <c r="CQ39" s="21"/>
      <c r="CR39" s="21"/>
      <c r="CS39" s="21"/>
      <c r="CT39" s="21"/>
      <c r="CU39" s="21"/>
      <c r="CV39" s="21"/>
    </row>
    <row r="40" spans="1:100" x14ac:dyDescent="0.2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197">
        <v>168.29157552794905</v>
      </c>
      <c r="CI40" s="197">
        <v>170.98306940777593</v>
      </c>
      <c r="CJ40" s="197">
        <v>174.7460436462076</v>
      </c>
      <c r="CK40" s="197">
        <v>176.66603089685543</v>
      </c>
      <c r="CL40" s="197">
        <v>179.01456304194679</v>
      </c>
      <c r="CM40" s="200">
        <v>181.43262749382203</v>
      </c>
      <c r="CN40" s="21"/>
      <c r="CO40" s="21"/>
      <c r="CP40" s="21"/>
      <c r="CQ40" s="21"/>
      <c r="CR40" s="21"/>
      <c r="CS40" s="21"/>
      <c r="CT40" s="21"/>
      <c r="CU40" s="21"/>
      <c r="CV40" s="21"/>
    </row>
    <row r="41" spans="1:100" x14ac:dyDescent="0.2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197">
        <v>167.65392186044639</v>
      </c>
      <c r="CI41" s="197">
        <v>170.65996460029803</v>
      </c>
      <c r="CJ41" s="197">
        <v>175.33230801010578</v>
      </c>
      <c r="CK41" s="197">
        <v>176.36703651402763</v>
      </c>
      <c r="CL41" s="197">
        <v>177.75337856801016</v>
      </c>
      <c r="CM41" s="200">
        <v>178.30826548302986</v>
      </c>
      <c r="CN41" s="21"/>
      <c r="CO41" s="21"/>
      <c r="CP41" s="21"/>
      <c r="CQ41" s="21"/>
      <c r="CR41" s="21"/>
      <c r="CS41" s="21"/>
      <c r="CT41" s="21"/>
      <c r="CU41" s="21"/>
      <c r="CV41" s="21"/>
    </row>
    <row r="42" spans="1:100" x14ac:dyDescent="0.2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197">
        <v>168.85996055647104</v>
      </c>
      <c r="CI42" s="197">
        <v>170.71623814510497</v>
      </c>
      <c r="CJ42" s="197">
        <v>174.6318733252302</v>
      </c>
      <c r="CK42" s="197">
        <v>178.01089868250108</v>
      </c>
      <c r="CL42" s="197">
        <v>180.80376175745695</v>
      </c>
      <c r="CM42" s="200">
        <v>180.83926423641373</v>
      </c>
      <c r="CN42" s="21"/>
      <c r="CO42" s="21"/>
      <c r="CP42" s="21"/>
      <c r="CQ42" s="21"/>
      <c r="CR42" s="21"/>
      <c r="CS42" s="21"/>
      <c r="CT42" s="21"/>
      <c r="CU42" s="21"/>
      <c r="CV42" s="21"/>
    </row>
    <row r="43" spans="1:100" x14ac:dyDescent="0.2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197">
        <v>183.23431035675662</v>
      </c>
      <c r="CI43" s="197">
        <v>183.8010201863959</v>
      </c>
      <c r="CJ43" s="197">
        <v>186.28904122345457</v>
      </c>
      <c r="CK43" s="197">
        <v>190.66283480333368</v>
      </c>
      <c r="CL43" s="197">
        <v>192.21589093723946</v>
      </c>
      <c r="CM43" s="200">
        <v>190.34174365508326</v>
      </c>
      <c r="CN43" s="21"/>
      <c r="CO43" s="21"/>
      <c r="CP43" s="21"/>
      <c r="CQ43" s="21"/>
      <c r="CR43" s="21"/>
      <c r="CS43" s="21"/>
      <c r="CT43" s="21"/>
      <c r="CU43" s="21"/>
      <c r="CV43" s="21"/>
    </row>
    <row r="44" spans="1:100" x14ac:dyDescent="0.2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197">
        <v>181.55608421652065</v>
      </c>
      <c r="CI44" s="197">
        <v>184.34157744407003</v>
      </c>
      <c r="CJ44" s="197">
        <v>188.97818863632412</v>
      </c>
      <c r="CK44" s="197">
        <v>193.15979367487034</v>
      </c>
      <c r="CL44" s="197">
        <v>196.26591226821429</v>
      </c>
      <c r="CM44" s="200">
        <v>198.133883659487</v>
      </c>
      <c r="CN44" s="21"/>
      <c r="CO44" s="21"/>
      <c r="CP44" s="21"/>
      <c r="CQ44" s="21"/>
      <c r="CR44" s="21"/>
      <c r="CS44" s="21"/>
      <c r="CT44" s="21"/>
      <c r="CU44" s="21"/>
      <c r="CV44" s="21"/>
    </row>
    <row r="45" spans="1:100" x14ac:dyDescent="0.2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197">
        <v>157.69762831636118</v>
      </c>
      <c r="CI45" s="197">
        <v>155.90336859198896</v>
      </c>
      <c r="CJ45" s="197">
        <v>157.03237854369925</v>
      </c>
      <c r="CK45" s="197">
        <v>157.75117245906475</v>
      </c>
      <c r="CL45" s="197">
        <v>158.75895429605816</v>
      </c>
      <c r="CM45" s="200">
        <v>158.96563340191486</v>
      </c>
      <c r="CN45" s="21"/>
      <c r="CO45" s="21"/>
      <c r="CP45" s="21"/>
      <c r="CQ45" s="21"/>
      <c r="CR45" s="21"/>
      <c r="CS45" s="21"/>
      <c r="CT45" s="21"/>
      <c r="CU45" s="21"/>
      <c r="CV45" s="21"/>
    </row>
    <row r="46" spans="1:100" x14ac:dyDescent="0.2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197">
        <v>168.05927027177083</v>
      </c>
      <c r="CI46" s="197">
        <v>170.21664754447906</v>
      </c>
      <c r="CJ46" s="197">
        <v>172.18232422418393</v>
      </c>
      <c r="CK46" s="197">
        <v>175.11358433345208</v>
      </c>
      <c r="CL46" s="197">
        <v>177.46971124370893</v>
      </c>
      <c r="CM46" s="200">
        <v>179.18825693259492</v>
      </c>
      <c r="CN46" s="21"/>
      <c r="CO46" s="21"/>
      <c r="CP46" s="21"/>
      <c r="CQ46" s="21"/>
      <c r="CR46" s="21"/>
      <c r="CS46" s="21"/>
      <c r="CT46" s="21"/>
      <c r="CU46" s="21"/>
      <c r="CV46" s="21"/>
    </row>
    <row r="47" spans="1:100" x14ac:dyDescent="0.2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197">
        <v>173.28065306666198</v>
      </c>
      <c r="CI47" s="197">
        <v>174.69545925127576</v>
      </c>
      <c r="CJ47" s="197">
        <v>179.57612956255875</v>
      </c>
      <c r="CK47" s="197">
        <v>185.57810836558863</v>
      </c>
      <c r="CL47" s="197">
        <v>190.90989628973861</v>
      </c>
      <c r="CM47" s="200">
        <v>193.70934245597667</v>
      </c>
      <c r="CN47" s="21"/>
      <c r="CO47" s="21"/>
      <c r="CP47" s="21"/>
      <c r="CQ47" s="21"/>
      <c r="CR47" s="21"/>
      <c r="CS47" s="21"/>
      <c r="CT47" s="21"/>
      <c r="CU47" s="21"/>
      <c r="CV47" s="21"/>
    </row>
    <row r="48" spans="1:100" x14ac:dyDescent="0.2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197">
        <v>159.02766151513026</v>
      </c>
      <c r="CI48" s="197">
        <v>160.58577703544117</v>
      </c>
      <c r="CJ48" s="197">
        <v>162.83576457562364</v>
      </c>
      <c r="CK48" s="197">
        <v>165.46161605392334</v>
      </c>
      <c r="CL48" s="197">
        <v>167.14085446116241</v>
      </c>
      <c r="CM48" s="200">
        <v>169.47515130909966</v>
      </c>
      <c r="CN48" s="21"/>
      <c r="CO48" s="21"/>
      <c r="CP48" s="21"/>
      <c r="CQ48" s="21"/>
      <c r="CR48" s="21"/>
      <c r="CS48" s="21"/>
      <c r="CT48" s="21"/>
      <c r="CU48" s="21"/>
      <c r="CV48" s="21"/>
    </row>
    <row r="49" spans="1:100" x14ac:dyDescent="0.2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197">
        <v>227.47126204080755</v>
      </c>
      <c r="CI49" s="197">
        <v>230.31823367358234</v>
      </c>
      <c r="CJ49" s="197">
        <v>235.93645659336906</v>
      </c>
      <c r="CK49" s="197">
        <v>241.32400362340005</v>
      </c>
      <c r="CL49" s="197">
        <v>247.839488943172</v>
      </c>
      <c r="CM49" s="200">
        <v>254.2600821073743</v>
      </c>
      <c r="CN49" s="21"/>
      <c r="CO49" s="21"/>
      <c r="CP49" s="21"/>
      <c r="CQ49" s="21"/>
      <c r="CR49" s="21"/>
      <c r="CS49" s="21"/>
      <c r="CT49" s="21"/>
      <c r="CU49" s="21"/>
      <c r="CV49" s="21"/>
    </row>
    <row r="50" spans="1:100" x14ac:dyDescent="0.2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197">
        <v>194.18525925708673</v>
      </c>
      <c r="CI50" s="197">
        <v>196.34043995073287</v>
      </c>
      <c r="CJ50" s="197">
        <v>197.10885546605755</v>
      </c>
      <c r="CK50" s="197">
        <v>198.44833617898928</v>
      </c>
      <c r="CL50" s="197">
        <v>199.5911776460506</v>
      </c>
      <c r="CM50" s="200">
        <v>200.6101321061108</v>
      </c>
      <c r="CN50" s="21"/>
      <c r="CO50" s="21"/>
      <c r="CP50" s="21"/>
      <c r="CQ50" s="21"/>
      <c r="CR50" s="21"/>
      <c r="CS50" s="21"/>
      <c r="CT50" s="21"/>
      <c r="CU50" s="21"/>
      <c r="CV50" s="21"/>
    </row>
    <row r="51" spans="1:100" x14ac:dyDescent="0.2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197">
        <v>191.0742676598145</v>
      </c>
      <c r="CI51" s="197">
        <v>192.34155208348912</v>
      </c>
      <c r="CJ51" s="197">
        <v>197.77279071415788</v>
      </c>
      <c r="CK51" s="197">
        <v>205.30438216781349</v>
      </c>
      <c r="CL51" s="197">
        <v>210.3527511516111</v>
      </c>
      <c r="CM51" s="200">
        <v>211.53075415503469</v>
      </c>
      <c r="CN51" s="21"/>
      <c r="CO51" s="21"/>
      <c r="CP51" s="21"/>
      <c r="CQ51" s="21"/>
      <c r="CR51" s="21"/>
      <c r="CS51" s="21"/>
      <c r="CT51" s="21"/>
      <c r="CU51" s="21"/>
      <c r="CV51" s="21"/>
    </row>
    <row r="52" spans="1:100" x14ac:dyDescent="0.2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197">
        <v>264.21776825325929</v>
      </c>
      <c r="CI52" s="197">
        <v>270.61570503911838</v>
      </c>
      <c r="CJ52" s="197">
        <v>273.48280447448366</v>
      </c>
      <c r="CK52" s="197">
        <v>273.5205801411476</v>
      </c>
      <c r="CL52" s="197">
        <v>275.67758537548951</v>
      </c>
      <c r="CM52" s="200">
        <v>285.44050770731945</v>
      </c>
      <c r="CN52" s="21"/>
      <c r="CO52" s="21"/>
      <c r="CP52" s="21"/>
      <c r="CQ52" s="21"/>
      <c r="CR52" s="21"/>
      <c r="CS52" s="21"/>
      <c r="CT52" s="21"/>
      <c r="CU52" s="21"/>
      <c r="CV52" s="21"/>
    </row>
    <row r="53" spans="1:100" x14ac:dyDescent="0.2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197">
        <v>141.42896781232355</v>
      </c>
      <c r="CI53" s="197">
        <v>144.00191754203377</v>
      </c>
      <c r="CJ53" s="197">
        <v>146.72791034980301</v>
      </c>
      <c r="CK53" s="197">
        <v>149.77176204610825</v>
      </c>
      <c r="CL53" s="197">
        <v>153.9872172671711</v>
      </c>
      <c r="CM53" s="200">
        <v>159.26818978182351</v>
      </c>
      <c r="CN53" s="21"/>
      <c r="CO53" s="21"/>
      <c r="CP53" s="21"/>
      <c r="CQ53" s="21"/>
      <c r="CR53" s="21"/>
      <c r="CS53" s="21"/>
      <c r="CT53" s="21"/>
      <c r="CU53" s="21"/>
      <c r="CV53" s="21"/>
    </row>
    <row r="54" spans="1:100" x14ac:dyDescent="0.2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197">
        <v>212.74630808098979</v>
      </c>
      <c r="CI54" s="197">
        <v>217.83341729071893</v>
      </c>
      <c r="CJ54" s="197">
        <v>221.56108701476384</v>
      </c>
      <c r="CK54" s="197">
        <v>225.14099496400584</v>
      </c>
      <c r="CL54" s="197">
        <v>230.58037603504724</v>
      </c>
      <c r="CM54" s="200">
        <v>237.86850080439618</v>
      </c>
      <c r="CN54" s="21"/>
      <c r="CO54" s="21"/>
      <c r="CP54" s="21"/>
      <c r="CQ54" s="21"/>
      <c r="CR54" s="21"/>
      <c r="CS54" s="21"/>
      <c r="CT54" s="21"/>
      <c r="CU54" s="21"/>
      <c r="CV54" s="21"/>
    </row>
    <row r="55" spans="1:100" x14ac:dyDescent="0.2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197">
        <v>173.80162614449213</v>
      </c>
      <c r="CI55" s="197">
        <v>177.24688304837886</v>
      </c>
      <c r="CJ55" s="197">
        <v>179.44340386472595</v>
      </c>
      <c r="CK55" s="197">
        <v>181.35664303013837</v>
      </c>
      <c r="CL55" s="197">
        <v>182.55513778301261</v>
      </c>
      <c r="CM55" s="200">
        <v>183.14295589622193</v>
      </c>
      <c r="CN55" s="21"/>
      <c r="CO55" s="21"/>
      <c r="CP55" s="21"/>
      <c r="CQ55" s="21"/>
      <c r="CR55" s="21"/>
      <c r="CS55" s="21"/>
      <c r="CT55" s="21"/>
      <c r="CU55" s="21"/>
      <c r="CV55" s="21"/>
    </row>
    <row r="56" spans="1:100" x14ac:dyDescent="0.2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197">
        <v>188.62471435046277</v>
      </c>
      <c r="CI56" s="197">
        <v>191.83468554229941</v>
      </c>
      <c r="CJ56" s="197">
        <v>194.65912611063399</v>
      </c>
      <c r="CK56" s="197">
        <v>197.12567300120358</v>
      </c>
      <c r="CL56" s="197">
        <v>199.42531091742788</v>
      </c>
      <c r="CM56" s="200">
        <v>201.39906427588178</v>
      </c>
      <c r="CN56" s="21"/>
      <c r="CO56" s="21"/>
      <c r="CP56" s="21"/>
      <c r="CQ56" s="21"/>
      <c r="CR56" s="21"/>
      <c r="CS56" s="21"/>
      <c r="CT56" s="21"/>
      <c r="CU56" s="21"/>
      <c r="CV56" s="21"/>
    </row>
    <row r="57" spans="1:100" x14ac:dyDescent="0.2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197">
        <v>168.70110163827169</v>
      </c>
      <c r="CI57" s="197">
        <v>167.36570992957311</v>
      </c>
      <c r="CJ57" s="197">
        <v>168.71928728153873</v>
      </c>
      <c r="CK57" s="197">
        <v>171.01694336521442</v>
      </c>
      <c r="CL57" s="197">
        <v>174.49091871563655</v>
      </c>
      <c r="CM57" s="200">
        <v>176.15155031832984</v>
      </c>
      <c r="CN57" s="21"/>
      <c r="CO57" s="21"/>
      <c r="CP57" s="21"/>
      <c r="CQ57" s="21"/>
      <c r="CR57" s="21"/>
      <c r="CS57" s="21"/>
      <c r="CT57" s="21"/>
      <c r="CU57" s="21"/>
      <c r="CV57" s="21"/>
    </row>
    <row r="58" spans="1:100" x14ac:dyDescent="0.2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197">
        <v>212.94418402611223</v>
      </c>
      <c r="CI58" s="197">
        <v>214.3292899434573</v>
      </c>
      <c r="CJ58" s="197">
        <v>213.49151690202325</v>
      </c>
      <c r="CK58" s="197">
        <v>214.6217256944789</v>
      </c>
      <c r="CL58" s="197">
        <v>219.08302777258515</v>
      </c>
      <c r="CM58" s="200">
        <v>224.47170018461313</v>
      </c>
      <c r="CN58" s="21"/>
      <c r="CO58" s="21"/>
      <c r="CP58" s="21"/>
      <c r="CQ58" s="21"/>
      <c r="CR58" s="21"/>
      <c r="CS58" s="21"/>
      <c r="CT58" s="21"/>
      <c r="CU58" s="21"/>
      <c r="CV58" s="21"/>
    </row>
    <row r="59" spans="1:100" x14ac:dyDescent="0.2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197">
        <v>196.30316317034044</v>
      </c>
      <c r="CI59" s="197">
        <v>196.03687576696424</v>
      </c>
      <c r="CJ59" s="197">
        <v>198.389103279956</v>
      </c>
      <c r="CK59" s="197">
        <v>198.59943847638965</v>
      </c>
      <c r="CL59" s="197">
        <v>198.85651603039256</v>
      </c>
      <c r="CM59" s="200">
        <v>198.15643323730291</v>
      </c>
      <c r="CN59" s="21"/>
      <c r="CO59" s="21"/>
      <c r="CP59" s="21"/>
      <c r="CQ59" s="21"/>
      <c r="CR59" s="21"/>
      <c r="CS59" s="21"/>
      <c r="CT59" s="21"/>
      <c r="CU59" s="21"/>
      <c r="CV59" s="21"/>
    </row>
    <row r="60" spans="1:100" x14ac:dyDescent="0.2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197">
        <v>208.66595682903753</v>
      </c>
      <c r="CI60" s="197">
        <v>210.97061201803101</v>
      </c>
      <c r="CJ60" s="197">
        <v>211.23053449985636</v>
      </c>
      <c r="CK60" s="197">
        <v>213.19280724082921</v>
      </c>
      <c r="CL60" s="197">
        <v>217.3659332444407</v>
      </c>
      <c r="CM60" s="200">
        <v>224.38214742638158</v>
      </c>
      <c r="CN60" s="21"/>
      <c r="CO60" s="21"/>
      <c r="CP60" s="21"/>
      <c r="CQ60" s="21"/>
      <c r="CR60" s="21"/>
      <c r="CS60" s="21"/>
      <c r="CT60" s="21"/>
      <c r="CU60" s="21"/>
      <c r="CV60" s="21"/>
    </row>
    <row r="61" spans="1:100" x14ac:dyDescent="0.2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197">
        <v>150.99384898963658</v>
      </c>
      <c r="CI61" s="197">
        <v>152.21538028640046</v>
      </c>
      <c r="CJ61" s="197">
        <v>154.37012897928685</v>
      </c>
      <c r="CK61" s="197">
        <v>156.99829821217236</v>
      </c>
      <c r="CL61" s="197">
        <v>159.22275328469254</v>
      </c>
      <c r="CM61" s="200">
        <v>160.66665519114699</v>
      </c>
      <c r="CN61" s="21"/>
      <c r="CO61" s="21"/>
      <c r="CP61" s="21"/>
      <c r="CQ61" s="21"/>
      <c r="CR61" s="21"/>
      <c r="CS61" s="21"/>
      <c r="CT61" s="21"/>
      <c r="CU61" s="21"/>
      <c r="CV61" s="21"/>
    </row>
    <row r="62" spans="1:100" x14ac:dyDescent="0.2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197">
        <v>264.29173762035043</v>
      </c>
      <c r="CI62" s="197">
        <v>267.65225246126158</v>
      </c>
      <c r="CJ62" s="197">
        <v>268.15685559409252</v>
      </c>
      <c r="CK62" s="197">
        <v>267.82305262891111</v>
      </c>
      <c r="CL62" s="197">
        <v>272.43904725543518</v>
      </c>
      <c r="CM62" s="200">
        <v>281.55408647002298</v>
      </c>
      <c r="CN62" s="21"/>
      <c r="CO62" s="21"/>
      <c r="CP62" s="21"/>
      <c r="CQ62" s="21"/>
      <c r="CR62" s="21"/>
      <c r="CS62" s="21"/>
      <c r="CT62" s="21"/>
      <c r="CU62" s="21"/>
      <c r="CV62" s="21"/>
    </row>
    <row r="63" spans="1:100" x14ac:dyDescent="0.2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197">
        <v>188.77530599381177</v>
      </c>
      <c r="CI63" s="197">
        <v>192.75509973883393</v>
      </c>
      <c r="CJ63" s="197">
        <v>196.27376573129285</v>
      </c>
      <c r="CK63" s="197">
        <v>198.64595507263132</v>
      </c>
      <c r="CL63" s="197">
        <v>200.24193857451007</v>
      </c>
      <c r="CM63" s="200">
        <v>201.35342980436485</v>
      </c>
      <c r="CN63" s="21"/>
      <c r="CO63" s="21"/>
      <c r="CP63" s="21"/>
      <c r="CQ63" s="21"/>
      <c r="CR63" s="21"/>
      <c r="CS63" s="21"/>
      <c r="CT63" s="21"/>
      <c r="CU63" s="21"/>
      <c r="CV63" s="21"/>
    </row>
    <row r="64" spans="1:100" x14ac:dyDescent="0.2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197">
        <v>153.65230490231082</v>
      </c>
      <c r="CI64" s="197">
        <v>155.82282190549532</v>
      </c>
      <c r="CJ64" s="197">
        <v>156.88019990348263</v>
      </c>
      <c r="CK64" s="197">
        <v>157.9093616703924</v>
      </c>
      <c r="CL64" s="197">
        <v>159.00705915631693</v>
      </c>
      <c r="CM64" s="200">
        <v>160.80859475999048</v>
      </c>
      <c r="CN64" s="21"/>
      <c r="CO64" s="21"/>
      <c r="CP64" s="21"/>
      <c r="CQ64" s="21"/>
      <c r="CR64" s="21"/>
      <c r="CS64" s="21"/>
      <c r="CT64" s="21"/>
      <c r="CU64" s="21"/>
      <c r="CV64" s="21"/>
    </row>
    <row r="65" spans="1:100" x14ac:dyDescent="0.2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197">
        <v>217.73409589724577</v>
      </c>
      <c r="CI65" s="197">
        <v>222.04819652462416</v>
      </c>
      <c r="CJ65" s="197">
        <v>224.15355006869586</v>
      </c>
      <c r="CK65" s="197">
        <v>221.11731856808316</v>
      </c>
      <c r="CL65" s="197">
        <v>218.39825371977952</v>
      </c>
      <c r="CM65" s="200">
        <v>216.06044569105461</v>
      </c>
      <c r="CN65" s="21"/>
      <c r="CO65" s="21"/>
      <c r="CP65" s="21"/>
      <c r="CQ65" s="21"/>
      <c r="CR65" s="21"/>
      <c r="CS65" s="21"/>
      <c r="CT65" s="21"/>
      <c r="CU65" s="21"/>
      <c r="CV65" s="21"/>
    </row>
    <row r="66" spans="1:100" x14ac:dyDescent="0.2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197">
        <v>170.49417076918874</v>
      </c>
      <c r="CI66" s="197">
        <v>173.4424721446388</v>
      </c>
      <c r="CJ66" s="197">
        <v>175.65126881400207</v>
      </c>
      <c r="CK66" s="197">
        <v>176.21372386048856</v>
      </c>
      <c r="CL66" s="197">
        <v>178.25506755231243</v>
      </c>
      <c r="CM66" s="200">
        <v>181.42700169124763</v>
      </c>
      <c r="CN66" s="21"/>
      <c r="CO66" s="21"/>
      <c r="CP66" s="21"/>
      <c r="CQ66" s="21"/>
      <c r="CR66" s="21"/>
      <c r="CS66" s="21"/>
      <c r="CT66" s="21"/>
      <c r="CU66" s="21"/>
      <c r="CV66" s="21"/>
    </row>
    <row r="67" spans="1:100" x14ac:dyDescent="0.2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197">
        <v>168.39261751530617</v>
      </c>
      <c r="CI67" s="197">
        <v>171.60846659708463</v>
      </c>
      <c r="CJ67" s="197">
        <v>174.73989340514083</v>
      </c>
      <c r="CK67" s="197">
        <v>174.00479215226918</v>
      </c>
      <c r="CL67" s="197">
        <v>174.76451345477798</v>
      </c>
      <c r="CM67" s="200">
        <v>175.92917071767889</v>
      </c>
      <c r="CN67" s="21"/>
      <c r="CO67" s="21"/>
      <c r="CP67" s="21"/>
      <c r="CQ67" s="21"/>
      <c r="CR67" s="21"/>
      <c r="CS67" s="21"/>
      <c r="CT67" s="21"/>
      <c r="CU67" s="21"/>
      <c r="CV67" s="21"/>
    </row>
    <row r="68" spans="1:100" x14ac:dyDescent="0.2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197">
        <v>169.21791572717902</v>
      </c>
      <c r="CI68" s="197">
        <v>171.15615795369618</v>
      </c>
      <c r="CJ68" s="197">
        <v>173.37848254099279</v>
      </c>
      <c r="CK68" s="197">
        <v>174.9007212323701</v>
      </c>
      <c r="CL68" s="197">
        <v>177.06426654040229</v>
      </c>
      <c r="CM68" s="200">
        <v>177.62720003103473</v>
      </c>
      <c r="CN68" s="21"/>
      <c r="CO68" s="21"/>
      <c r="CP68" s="21"/>
      <c r="CQ68" s="21"/>
      <c r="CR68" s="21"/>
      <c r="CS68" s="21"/>
      <c r="CT68" s="21"/>
      <c r="CU68" s="21"/>
      <c r="CV68" s="21"/>
    </row>
    <row r="69" spans="1:100" x14ac:dyDescent="0.2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197">
        <v>183.1919824416934</v>
      </c>
      <c r="CI69" s="197">
        <v>183.94095822903148</v>
      </c>
      <c r="CJ69" s="197">
        <v>184.59719103124999</v>
      </c>
      <c r="CK69" s="197">
        <v>187.25915985316308</v>
      </c>
      <c r="CL69" s="197">
        <v>188.294956696898</v>
      </c>
      <c r="CM69" s="200">
        <v>187.15028047956977</v>
      </c>
      <c r="CN69" s="21"/>
      <c r="CO69" s="21"/>
      <c r="CP69" s="21"/>
      <c r="CQ69" s="21"/>
      <c r="CR69" s="21"/>
      <c r="CS69" s="21"/>
      <c r="CT69" s="21"/>
      <c r="CU69" s="21"/>
      <c r="CV69" s="21"/>
    </row>
    <row r="70" spans="1:100" x14ac:dyDescent="0.2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197">
        <v>181.43627675754601</v>
      </c>
      <c r="CI70" s="197">
        <v>184.59279643814412</v>
      </c>
      <c r="CJ70" s="197">
        <v>187.57324034231047</v>
      </c>
      <c r="CK70" s="197">
        <v>189.96425635447324</v>
      </c>
      <c r="CL70" s="197">
        <v>192.42104001410726</v>
      </c>
      <c r="CM70" s="200">
        <v>194.85912959674459</v>
      </c>
      <c r="CN70" s="21"/>
      <c r="CO70" s="21"/>
      <c r="CP70" s="21"/>
      <c r="CQ70" s="21"/>
      <c r="CR70" s="21"/>
      <c r="CS70" s="21"/>
      <c r="CT70" s="21"/>
      <c r="CU70" s="21"/>
      <c r="CV70" s="21"/>
    </row>
    <row r="71" spans="1:100" x14ac:dyDescent="0.2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197">
        <v>157.53614704302208</v>
      </c>
      <c r="CI71" s="197">
        <v>156.03201358496543</v>
      </c>
      <c r="CJ71" s="197">
        <v>155.76151649314775</v>
      </c>
      <c r="CK71" s="197">
        <v>155.0828990173811</v>
      </c>
      <c r="CL71" s="197">
        <v>155.69778797018867</v>
      </c>
      <c r="CM71" s="200">
        <v>156.51054699363704</v>
      </c>
      <c r="CN71" s="21"/>
      <c r="CO71" s="21"/>
      <c r="CP71" s="21"/>
      <c r="CQ71" s="21"/>
      <c r="CR71" s="21"/>
      <c r="CS71" s="21"/>
      <c r="CT71" s="21"/>
      <c r="CU71" s="21"/>
      <c r="CV71" s="21"/>
    </row>
    <row r="72" spans="1:100" x14ac:dyDescent="0.2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197">
        <v>167.97092476808749</v>
      </c>
      <c r="CI72" s="197">
        <v>170.32681541425751</v>
      </c>
      <c r="CJ72" s="197">
        <v>170.74840839320601</v>
      </c>
      <c r="CK72" s="197">
        <v>172.09534028824999</v>
      </c>
      <c r="CL72" s="197">
        <v>173.94928240700344</v>
      </c>
      <c r="CM72" s="200">
        <v>176.2845504179266</v>
      </c>
      <c r="CN72" s="21"/>
      <c r="CO72" s="21"/>
      <c r="CP72" s="21"/>
      <c r="CQ72" s="21"/>
      <c r="CR72" s="21"/>
      <c r="CS72" s="21"/>
      <c r="CT72" s="21"/>
      <c r="CU72" s="21"/>
      <c r="CV72" s="21"/>
    </row>
    <row r="73" spans="1:100" x14ac:dyDescent="0.2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197">
        <v>173.54045820681691</v>
      </c>
      <c r="CI73" s="197">
        <v>175.27941433071825</v>
      </c>
      <c r="CJ73" s="197">
        <v>178.69020919085369</v>
      </c>
      <c r="CK73" s="197">
        <v>183.00090330552158</v>
      </c>
      <c r="CL73" s="197">
        <v>187.82995147625252</v>
      </c>
      <c r="CM73" s="200">
        <v>191.34522960822395</v>
      </c>
      <c r="CN73" s="21"/>
      <c r="CO73" s="21"/>
      <c r="CP73" s="21"/>
      <c r="CQ73" s="21"/>
      <c r="CR73" s="21"/>
      <c r="CS73" s="21"/>
      <c r="CT73" s="21"/>
      <c r="CU73" s="21"/>
      <c r="CV73" s="21"/>
    </row>
    <row r="74" spans="1:100" x14ac:dyDescent="0.2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197">
        <v>159.0813976180111</v>
      </c>
      <c r="CI74" s="197">
        <v>160.83712048902535</v>
      </c>
      <c r="CJ74" s="197">
        <v>161.57385555937637</v>
      </c>
      <c r="CK74" s="197">
        <v>162.67332457561056</v>
      </c>
      <c r="CL74" s="197">
        <v>163.88779887722333</v>
      </c>
      <c r="CM74" s="200">
        <v>166.75046484037327</v>
      </c>
      <c r="CN74" s="21"/>
      <c r="CO74" s="21"/>
      <c r="CP74" s="21"/>
      <c r="CQ74" s="21"/>
      <c r="CR74" s="21"/>
      <c r="CS74" s="21"/>
      <c r="CT74" s="21"/>
      <c r="CU74" s="21"/>
      <c r="CV74" s="21"/>
    </row>
    <row r="75" spans="1:100" x14ac:dyDescent="0.2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197">
        <v>227.50043279928582</v>
      </c>
      <c r="CI75" s="197">
        <v>230.57909090026581</v>
      </c>
      <c r="CJ75" s="197">
        <v>234.07715425571732</v>
      </c>
      <c r="CK75" s="197">
        <v>237.21463160434658</v>
      </c>
      <c r="CL75" s="197">
        <v>243.02343892469017</v>
      </c>
      <c r="CM75" s="200">
        <v>250.17425963146906</v>
      </c>
      <c r="CN75" s="21"/>
      <c r="CO75" s="21"/>
      <c r="CP75" s="21"/>
      <c r="CQ75" s="21"/>
      <c r="CR75" s="21"/>
      <c r="CS75" s="21"/>
      <c r="CT75" s="21"/>
      <c r="CU75" s="21"/>
      <c r="CV75" s="21"/>
    </row>
    <row r="76" spans="1:100" x14ac:dyDescent="0.2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197">
        <v>194.45118537482844</v>
      </c>
      <c r="CI76" s="197">
        <v>196.90706988334321</v>
      </c>
      <c r="CJ76" s="197">
        <v>196.03098594917046</v>
      </c>
      <c r="CK76" s="197">
        <v>195.6008251970969</v>
      </c>
      <c r="CL76" s="197">
        <v>196.31558729744157</v>
      </c>
      <c r="CM76" s="200">
        <v>198.24379804170334</v>
      </c>
      <c r="CN76" s="21"/>
      <c r="CO76" s="21"/>
      <c r="CP76" s="21"/>
      <c r="CQ76" s="21"/>
      <c r="CR76" s="21"/>
      <c r="CS76" s="21"/>
      <c r="CT76" s="21"/>
      <c r="CU76" s="21"/>
      <c r="CV76" s="21"/>
    </row>
    <row r="77" spans="1:100" x14ac:dyDescent="0.2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197">
        <v>190.6515922228939</v>
      </c>
      <c r="CI77" s="197">
        <v>192.20317933107606</v>
      </c>
      <c r="CJ77" s="197">
        <v>195.94239750370187</v>
      </c>
      <c r="CK77" s="197">
        <v>201.63214948380983</v>
      </c>
      <c r="CL77" s="197">
        <v>206.03739479753759</v>
      </c>
      <c r="CM77" s="200">
        <v>207.806775034011</v>
      </c>
      <c r="CN77" s="21"/>
      <c r="CO77" s="21"/>
      <c r="CP77" s="21"/>
      <c r="CQ77" s="21"/>
      <c r="CR77" s="21"/>
      <c r="CS77" s="21"/>
      <c r="CT77" s="21"/>
      <c r="CU77" s="21"/>
      <c r="CV77" s="21"/>
    </row>
    <row r="78" spans="1:100" x14ac:dyDescent="0.2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197">
        <v>263.73588799569967</v>
      </c>
      <c r="CI78" s="197">
        <v>270.33643322464479</v>
      </c>
      <c r="CJ78" s="197">
        <v>270.83870957746859</v>
      </c>
      <c r="CK78" s="197">
        <v>268.53425122422954</v>
      </c>
      <c r="CL78" s="197">
        <v>269.92246217237818</v>
      </c>
      <c r="CM78" s="200">
        <v>280.36422538411585</v>
      </c>
      <c r="CN78" s="21"/>
      <c r="CO78" s="21"/>
      <c r="CP78" s="21"/>
      <c r="CQ78" s="21"/>
      <c r="CR78" s="21"/>
      <c r="CS78" s="21"/>
      <c r="CT78" s="21"/>
      <c r="CU78" s="21"/>
      <c r="CV78" s="21"/>
    </row>
    <row r="79" spans="1:100" x14ac:dyDescent="0.2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197">
        <v>141.7389345288459</v>
      </c>
      <c r="CI79" s="197">
        <v>144.4457549490395</v>
      </c>
      <c r="CJ79" s="197">
        <v>145.77004554613973</v>
      </c>
      <c r="CK79" s="197">
        <v>147.36470545133398</v>
      </c>
      <c r="CL79" s="197">
        <v>151.09191549351226</v>
      </c>
      <c r="CM79" s="200">
        <v>156.80714135446718</v>
      </c>
      <c r="CN79" s="21"/>
      <c r="CO79" s="21"/>
      <c r="CP79" s="21"/>
      <c r="CQ79" s="21"/>
      <c r="CR79" s="21"/>
      <c r="CS79" s="21"/>
      <c r="CT79" s="21"/>
      <c r="CU79" s="21"/>
      <c r="CV79" s="21"/>
    </row>
    <row r="80" spans="1:100" x14ac:dyDescent="0.2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197">
        <v>232.49474658216602</v>
      </c>
      <c r="CI80" s="197">
        <v>238.11086786371888</v>
      </c>
      <c r="CJ80" s="197">
        <v>242.96391475300609</v>
      </c>
      <c r="CK80" s="197">
        <v>245.64255695819327</v>
      </c>
      <c r="CL80" s="197">
        <v>249.91282811414735</v>
      </c>
      <c r="CM80" s="200">
        <v>254.77873822053874</v>
      </c>
      <c r="CN80" s="21"/>
      <c r="CO80" s="21"/>
      <c r="CP80" s="21"/>
      <c r="CQ80" s="21"/>
      <c r="CR80" s="21"/>
      <c r="CS80" s="21"/>
      <c r="CT80" s="21"/>
      <c r="CU80" s="21"/>
      <c r="CV80" s="21"/>
    </row>
    <row r="81" spans="1:100" x14ac:dyDescent="0.2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197">
        <v>189.22469185820486</v>
      </c>
      <c r="CI81" s="197">
        <v>193.05832172116141</v>
      </c>
      <c r="CJ81" s="197">
        <v>195.75769139338573</v>
      </c>
      <c r="CK81" s="197">
        <v>196.7553355615976</v>
      </c>
      <c r="CL81" s="197">
        <v>196.42596566192773</v>
      </c>
      <c r="CM81" s="200">
        <v>194.31598281507885</v>
      </c>
      <c r="CN81" s="21"/>
      <c r="CO81" s="21"/>
      <c r="CP81" s="21"/>
      <c r="CQ81" s="21"/>
      <c r="CR81" s="21"/>
      <c r="CS81" s="21"/>
      <c r="CT81" s="21"/>
      <c r="CU81" s="21"/>
      <c r="CV81" s="21"/>
    </row>
    <row r="82" spans="1:100" x14ac:dyDescent="0.2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197">
        <v>203.5840509380113</v>
      </c>
      <c r="CI82" s="197">
        <v>207.18594170222272</v>
      </c>
      <c r="CJ82" s="197">
        <v>210.79731282825813</v>
      </c>
      <c r="CK82" s="197">
        <v>212.3302908552109</v>
      </c>
      <c r="CL82" s="197">
        <v>213.26699476868635</v>
      </c>
      <c r="CM82" s="200">
        <v>212.99953199870507</v>
      </c>
      <c r="CN82" s="21"/>
      <c r="CO82" s="21"/>
      <c r="CP82" s="21"/>
      <c r="CQ82" s="21"/>
      <c r="CR82" s="21"/>
      <c r="CS82" s="21"/>
      <c r="CT82" s="21"/>
      <c r="CU82" s="21"/>
      <c r="CV82" s="21"/>
    </row>
    <row r="83" spans="1:100" x14ac:dyDescent="0.2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197">
        <v>182.12298964579884</v>
      </c>
      <c r="CI83" s="197">
        <v>180.73025015917219</v>
      </c>
      <c r="CJ83" s="197">
        <v>182.69137141913973</v>
      </c>
      <c r="CK83" s="197">
        <v>184.17267086661124</v>
      </c>
      <c r="CL83" s="197">
        <v>186.69609856883895</v>
      </c>
      <c r="CM83" s="200">
        <v>186.36631532045328</v>
      </c>
      <c r="CN83" s="21"/>
      <c r="CO83" s="21"/>
      <c r="CP83" s="21"/>
      <c r="CQ83" s="21"/>
      <c r="CR83" s="21"/>
      <c r="CS83" s="21"/>
      <c r="CT83" s="21"/>
      <c r="CU83" s="21"/>
      <c r="CV83" s="21"/>
    </row>
    <row r="84" spans="1:100" x14ac:dyDescent="0.2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197">
        <v>227.40032342623601</v>
      </c>
      <c r="CI84" s="197">
        <v>229.52923266958592</v>
      </c>
      <c r="CJ84" s="197">
        <v>230.04146792550202</v>
      </c>
      <c r="CK84" s="197">
        <v>230.55359980133821</v>
      </c>
      <c r="CL84" s="197">
        <v>233.37747845012939</v>
      </c>
      <c r="CM84" s="200">
        <v>235.79281065663488</v>
      </c>
      <c r="CN84" s="21"/>
      <c r="CO84" s="21"/>
      <c r="CP84" s="21"/>
      <c r="CQ84" s="21"/>
      <c r="CR84" s="21"/>
      <c r="CS84" s="21"/>
      <c r="CT84" s="21"/>
      <c r="CU84" s="21"/>
      <c r="CV84" s="21"/>
    </row>
    <row r="85" spans="1:100" x14ac:dyDescent="0.2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197">
        <v>212.88730392662055</v>
      </c>
      <c r="CI85" s="197">
        <v>212.63560625563682</v>
      </c>
      <c r="CJ85" s="197">
        <v>215.78492229655942</v>
      </c>
      <c r="CK85" s="197">
        <v>214.93732683757761</v>
      </c>
      <c r="CL85" s="197">
        <v>213.83005297358508</v>
      </c>
      <c r="CM85" s="200">
        <v>210.90783484318024</v>
      </c>
      <c r="CN85" s="21"/>
      <c r="CO85" s="21"/>
      <c r="CP85" s="21"/>
      <c r="CQ85" s="21"/>
      <c r="CR85" s="21"/>
      <c r="CS85" s="21"/>
      <c r="CT85" s="21"/>
      <c r="CU85" s="21"/>
      <c r="CV85" s="21"/>
    </row>
    <row r="86" spans="1:100" x14ac:dyDescent="0.2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197">
        <v>225.66634189394622</v>
      </c>
      <c r="CI86" s="197">
        <v>228.6828013489835</v>
      </c>
      <c r="CJ86" s="197">
        <v>229.9946922570019</v>
      </c>
      <c r="CK86" s="197">
        <v>230.97754404245984</v>
      </c>
      <c r="CL86" s="197">
        <v>233.55557904241098</v>
      </c>
      <c r="CM86" s="200">
        <v>237.96019440934023</v>
      </c>
      <c r="CN86" s="21"/>
      <c r="CO86" s="21"/>
      <c r="CP86" s="21"/>
      <c r="CQ86" s="21"/>
      <c r="CR86" s="21"/>
      <c r="CS86" s="21"/>
      <c r="CT86" s="21"/>
      <c r="CU86" s="21"/>
      <c r="CV86" s="21"/>
    </row>
    <row r="87" spans="1:100" x14ac:dyDescent="0.2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197">
        <v>162.34766891392698</v>
      </c>
      <c r="CI87" s="197">
        <v>163.88679470685591</v>
      </c>
      <c r="CJ87" s="197">
        <v>166.63055186551699</v>
      </c>
      <c r="CK87" s="197">
        <v>168.54875849520317</v>
      </c>
      <c r="CL87" s="197">
        <v>169.57018724930757</v>
      </c>
      <c r="CM87" s="200">
        <v>169.13140965041043</v>
      </c>
      <c r="CN87" s="21"/>
      <c r="CO87" s="21"/>
      <c r="CP87" s="21"/>
      <c r="CQ87" s="21"/>
      <c r="CR87" s="21"/>
      <c r="CS87" s="21"/>
      <c r="CT87" s="21"/>
      <c r="CU87" s="21"/>
      <c r="CV87" s="21"/>
    </row>
    <row r="88" spans="1:100" x14ac:dyDescent="0.2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197">
        <v>278.03454071062521</v>
      </c>
      <c r="CI88" s="197">
        <v>282.54900554252237</v>
      </c>
      <c r="CJ88" s="197">
        <v>285.24034381189341</v>
      </c>
      <c r="CK88" s="197">
        <v>284.83617377303807</v>
      </c>
      <c r="CL88" s="197">
        <v>287.99915919704387</v>
      </c>
      <c r="CM88" s="200">
        <v>293.28552638864335</v>
      </c>
      <c r="CN88" s="21"/>
      <c r="CO88" s="21"/>
      <c r="CP88" s="21"/>
      <c r="CQ88" s="21"/>
      <c r="CR88" s="21"/>
      <c r="CS88" s="21"/>
      <c r="CT88" s="21"/>
      <c r="CU88" s="21"/>
      <c r="CV88" s="21"/>
    </row>
    <row r="89" spans="1:100" x14ac:dyDescent="0.2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197">
        <v>203.18012195450945</v>
      </c>
      <c r="CI89" s="197">
        <v>207.82882962597901</v>
      </c>
      <c r="CJ89" s="197">
        <v>212.33109139773475</v>
      </c>
      <c r="CK89" s="197">
        <v>213.7549820639741</v>
      </c>
      <c r="CL89" s="197">
        <v>213.91694896206889</v>
      </c>
      <c r="CM89" s="200">
        <v>212.81814695286224</v>
      </c>
      <c r="CN89" s="21"/>
      <c r="CO89" s="21"/>
      <c r="CP89" s="21"/>
      <c r="CQ89" s="21"/>
      <c r="CR89" s="21"/>
      <c r="CS89" s="21"/>
      <c r="CT89" s="21"/>
      <c r="CU89" s="21"/>
      <c r="CV89" s="21"/>
    </row>
    <row r="90" spans="1:100" x14ac:dyDescent="0.2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197">
        <v>165.82834099235586</v>
      </c>
      <c r="CI90" s="197">
        <v>168.35865628054168</v>
      </c>
      <c r="CJ90" s="197">
        <v>170.05456112496893</v>
      </c>
      <c r="CK90" s="197">
        <v>170.1175448166224</v>
      </c>
      <c r="CL90" s="197">
        <v>169.89955220140942</v>
      </c>
      <c r="CM90" s="200">
        <v>169.66054309009732</v>
      </c>
      <c r="CN90" s="21"/>
      <c r="CO90" s="21"/>
      <c r="CP90" s="21"/>
      <c r="CQ90" s="21"/>
      <c r="CR90" s="21"/>
      <c r="CS90" s="21"/>
      <c r="CT90" s="21"/>
      <c r="CU90" s="21"/>
      <c r="CV90" s="21"/>
    </row>
    <row r="91" spans="1:100" x14ac:dyDescent="0.2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197">
        <v>237.86667182955225</v>
      </c>
      <c r="CI91" s="197">
        <v>242.60509651142345</v>
      </c>
      <c r="CJ91" s="197">
        <v>245.453806783814</v>
      </c>
      <c r="CK91" s="197">
        <v>241.00447915882572</v>
      </c>
      <c r="CL91" s="197">
        <v>236.35488721414958</v>
      </c>
      <c r="CM91" s="200">
        <v>231.07754608023689</v>
      </c>
      <c r="CN91" s="21"/>
      <c r="CO91" s="21"/>
      <c r="CP91" s="21"/>
      <c r="CQ91" s="21"/>
      <c r="CR91" s="21"/>
      <c r="CS91" s="21"/>
      <c r="CT91" s="21"/>
      <c r="CU91" s="21"/>
      <c r="CV91" s="21"/>
    </row>
    <row r="92" spans="1:100" x14ac:dyDescent="0.2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197">
        <v>179.47813610600329</v>
      </c>
      <c r="CI92" s="197">
        <v>182.7583917404871</v>
      </c>
      <c r="CJ92" s="197">
        <v>185.92586850798349</v>
      </c>
      <c r="CK92" s="197">
        <v>185.47539593702993</v>
      </c>
      <c r="CL92" s="197">
        <v>186.14313783988874</v>
      </c>
      <c r="CM92" s="200">
        <v>187.07286143114044</v>
      </c>
      <c r="CN92" s="21"/>
      <c r="CO92" s="21"/>
      <c r="CP92" s="21"/>
      <c r="CQ92" s="21"/>
      <c r="CR92" s="21"/>
      <c r="CS92" s="21"/>
      <c r="CT92" s="21"/>
      <c r="CU92" s="21"/>
      <c r="CV92" s="21"/>
    </row>
    <row r="93" spans="1:100" x14ac:dyDescent="0.2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197">
        <v>180.36516108216969</v>
      </c>
      <c r="CI93" s="197">
        <v>183.98690244287039</v>
      </c>
      <c r="CJ93" s="197">
        <v>187.83620539762862</v>
      </c>
      <c r="CK93" s="197">
        <v>186.50530855173656</v>
      </c>
      <c r="CL93" s="197">
        <v>186.17503173121312</v>
      </c>
      <c r="CM93" s="200">
        <v>185.18539097889476</v>
      </c>
      <c r="CN93" s="21"/>
      <c r="CO93" s="21"/>
      <c r="CP93" s="21"/>
      <c r="CQ93" s="21"/>
      <c r="CR93" s="21"/>
      <c r="CS93" s="21"/>
      <c r="CT93" s="21"/>
      <c r="CU93" s="21"/>
      <c r="CV93" s="21"/>
    </row>
    <row r="94" spans="1:100" x14ac:dyDescent="0.2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197">
        <v>182.14330735504913</v>
      </c>
      <c r="CI94" s="197">
        <v>184.72188332635571</v>
      </c>
      <c r="CJ94" s="197">
        <v>187.87843254525134</v>
      </c>
      <c r="CK94" s="197">
        <v>188.97368803018188</v>
      </c>
      <c r="CL94" s="197">
        <v>189.87540805126062</v>
      </c>
      <c r="CM94" s="200">
        <v>188.14593002067298</v>
      </c>
      <c r="CN94" s="21"/>
      <c r="CO94" s="21"/>
      <c r="CP94" s="21"/>
      <c r="CQ94" s="21"/>
      <c r="CR94" s="21"/>
      <c r="CS94" s="21"/>
      <c r="CT94" s="21"/>
      <c r="CU94" s="21"/>
      <c r="CV94" s="21"/>
    </row>
    <row r="95" spans="1:100" x14ac:dyDescent="0.2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197">
        <v>196.46564517163813</v>
      </c>
      <c r="CI95" s="197">
        <v>197.64867726927744</v>
      </c>
      <c r="CJ95" s="197">
        <v>199.02538595358598</v>
      </c>
      <c r="CK95" s="197">
        <v>200.47546288113958</v>
      </c>
      <c r="CL95" s="197">
        <v>199.80826206802178</v>
      </c>
      <c r="CM95" s="200">
        <v>195.97234476373413</v>
      </c>
      <c r="CN95" s="21"/>
      <c r="CO95" s="21"/>
      <c r="CP95" s="21"/>
      <c r="CQ95" s="21"/>
      <c r="CR95" s="21"/>
      <c r="CS95" s="21"/>
      <c r="CT95" s="21"/>
      <c r="CU95" s="21"/>
      <c r="CV95" s="21"/>
    </row>
    <row r="96" spans="1:100" x14ac:dyDescent="0.2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197">
        <v>196.20452358890887</v>
      </c>
      <c r="CI96" s="197">
        <v>199.46813237569674</v>
      </c>
      <c r="CJ96" s="197">
        <v>202.91969018189707</v>
      </c>
      <c r="CK96" s="197">
        <v>204.16776574854143</v>
      </c>
      <c r="CL96" s="197">
        <v>205.01877933764857</v>
      </c>
      <c r="CM96" s="200">
        <v>204.82384911581741</v>
      </c>
      <c r="CN96" s="21"/>
      <c r="CO96" s="21"/>
      <c r="CP96" s="21"/>
      <c r="CQ96" s="21"/>
      <c r="CR96" s="21"/>
      <c r="CS96" s="21"/>
      <c r="CT96" s="21"/>
      <c r="CU96" s="21"/>
      <c r="CV96" s="21"/>
    </row>
    <row r="97" spans="1:100" x14ac:dyDescent="0.2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197">
        <v>170.05697638121197</v>
      </c>
      <c r="CI97" s="197">
        <v>168.53010463122061</v>
      </c>
      <c r="CJ97" s="197">
        <v>168.68322518036598</v>
      </c>
      <c r="CK97" s="197">
        <v>167.02984947062359</v>
      </c>
      <c r="CL97" s="197">
        <v>166.38073921298619</v>
      </c>
      <c r="CM97" s="200">
        <v>165.23042822221694</v>
      </c>
      <c r="CN97" s="21"/>
      <c r="CO97" s="21"/>
      <c r="CP97" s="21"/>
      <c r="CQ97" s="21"/>
      <c r="CR97" s="21"/>
      <c r="CS97" s="21"/>
      <c r="CT97" s="21"/>
      <c r="CU97" s="21"/>
      <c r="CV97" s="21"/>
    </row>
    <row r="98" spans="1:100" x14ac:dyDescent="0.2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197">
        <v>180.9142615482979</v>
      </c>
      <c r="CI98" s="197">
        <v>183.73376176421047</v>
      </c>
      <c r="CJ98" s="197">
        <v>184.85906356561046</v>
      </c>
      <c r="CK98" s="197">
        <v>185.40924204049961</v>
      </c>
      <c r="CL98" s="197">
        <v>185.98347223839701</v>
      </c>
      <c r="CM98" s="200">
        <v>186.17479620700811</v>
      </c>
      <c r="CN98" s="21"/>
      <c r="CO98" s="21"/>
      <c r="CP98" s="21"/>
      <c r="CQ98" s="21"/>
      <c r="CR98" s="21"/>
      <c r="CS98" s="21"/>
      <c r="CT98" s="21"/>
      <c r="CU98" s="21"/>
      <c r="CV98" s="21"/>
    </row>
    <row r="99" spans="1:100" x14ac:dyDescent="0.2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197">
        <v>187.0073608279375</v>
      </c>
      <c r="CI99" s="197">
        <v>188.89306339677907</v>
      </c>
      <c r="CJ99" s="197">
        <v>192.83380878725657</v>
      </c>
      <c r="CK99" s="197">
        <v>196.37575318328513</v>
      </c>
      <c r="CL99" s="197">
        <v>199.89975755335709</v>
      </c>
      <c r="CM99" s="200">
        <v>201.03110114925133</v>
      </c>
      <c r="CN99" s="21"/>
      <c r="CO99" s="21"/>
      <c r="CP99" s="21"/>
      <c r="CQ99" s="21"/>
      <c r="CR99" s="21"/>
      <c r="CS99" s="21"/>
      <c r="CT99" s="21"/>
      <c r="CU99" s="21"/>
      <c r="CV99" s="21"/>
    </row>
    <row r="100" spans="1:100" x14ac:dyDescent="0.2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197">
        <v>170.98568561045917</v>
      </c>
      <c r="CI100" s="197">
        <v>173.14983173564576</v>
      </c>
      <c r="CJ100" s="197">
        <v>174.60743513662035</v>
      </c>
      <c r="CK100" s="197">
        <v>174.95172914262812</v>
      </c>
      <c r="CL100" s="197">
        <v>174.89502261776616</v>
      </c>
      <c r="CM100" s="200">
        <v>175.88969703225388</v>
      </c>
      <c r="CN100" s="21"/>
      <c r="CO100" s="21"/>
      <c r="CP100" s="21"/>
      <c r="CQ100" s="21"/>
      <c r="CR100" s="21"/>
      <c r="CS100" s="21"/>
      <c r="CT100" s="21"/>
      <c r="CU100" s="21"/>
      <c r="CV100" s="21"/>
    </row>
    <row r="101" spans="1:100" x14ac:dyDescent="0.2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197">
        <v>245.15244188282577</v>
      </c>
      <c r="CI101" s="197">
        <v>248.90576275335115</v>
      </c>
      <c r="CJ101" s="197">
        <v>253.45419806836949</v>
      </c>
      <c r="CK101" s="197">
        <v>255.5136320508002</v>
      </c>
      <c r="CL101" s="197">
        <v>259.70266628242422</v>
      </c>
      <c r="CM101" s="200">
        <v>264.33136737017054</v>
      </c>
      <c r="CN101" s="21"/>
      <c r="CO101" s="21"/>
      <c r="CP101" s="21"/>
      <c r="CQ101" s="21"/>
      <c r="CR101" s="21"/>
      <c r="CS101" s="21"/>
      <c r="CT101" s="21"/>
      <c r="CU101" s="21"/>
      <c r="CV101" s="21"/>
    </row>
    <row r="102" spans="1:100" x14ac:dyDescent="0.2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197">
        <v>207.48856005862595</v>
      </c>
      <c r="CI102" s="197">
        <v>210.28214831765351</v>
      </c>
      <c r="CJ102" s="197">
        <v>209.87848001508874</v>
      </c>
      <c r="CK102" s="197">
        <v>208.28858512248709</v>
      </c>
      <c r="CL102" s="197">
        <v>207.18452237791629</v>
      </c>
      <c r="CM102" s="200">
        <v>206.41277734132001</v>
      </c>
      <c r="CN102" s="21"/>
      <c r="CO102" s="21"/>
      <c r="CP102" s="21"/>
      <c r="CQ102" s="21"/>
      <c r="CR102" s="21"/>
      <c r="CS102" s="21"/>
      <c r="CT102" s="21"/>
      <c r="CU102" s="21"/>
      <c r="CV102" s="21"/>
    </row>
    <row r="103" spans="1:100" x14ac:dyDescent="0.2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197">
        <v>206.28616866549706</v>
      </c>
      <c r="CI103" s="197">
        <v>208.25012355021977</v>
      </c>
      <c r="CJ103" s="197">
        <v>212.81422074881911</v>
      </c>
      <c r="CK103" s="197">
        <v>217.72849853226799</v>
      </c>
      <c r="CL103" s="197">
        <v>220.85225319468225</v>
      </c>
      <c r="CM103" s="200">
        <v>220.33761495296963</v>
      </c>
      <c r="CN103" s="21"/>
      <c r="CO103" s="21"/>
      <c r="CP103" s="21"/>
      <c r="CQ103" s="21"/>
      <c r="CR103" s="21"/>
      <c r="CS103" s="21"/>
      <c r="CT103" s="21"/>
      <c r="CU103" s="21"/>
      <c r="CV103" s="21"/>
    </row>
    <row r="104" spans="1:100" x14ac:dyDescent="0.2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197">
        <v>285.26150659931415</v>
      </c>
      <c r="CI104" s="197">
        <v>292.70775055650245</v>
      </c>
      <c r="CJ104" s="197">
        <v>293.92306156751823</v>
      </c>
      <c r="CK104" s="197">
        <v>289.68166701871655</v>
      </c>
      <c r="CL104" s="197">
        <v>288.82736639798514</v>
      </c>
      <c r="CM104" s="200">
        <v>296.74762531857527</v>
      </c>
      <c r="CN104" s="21"/>
      <c r="CO104" s="21"/>
      <c r="CP104" s="21"/>
      <c r="CQ104" s="21"/>
      <c r="CR104" s="21"/>
      <c r="CS104" s="21"/>
      <c r="CT104" s="21"/>
      <c r="CU104" s="21"/>
      <c r="CV104" s="21"/>
    </row>
    <row r="105" spans="1:100" x14ac:dyDescent="0.2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197">
        <v>152.4506000646569</v>
      </c>
      <c r="CI105" s="197">
        <v>155.59320427513924</v>
      </c>
      <c r="CJ105" s="197">
        <v>157.59471628423287</v>
      </c>
      <c r="CK105" s="197">
        <v>158.61534326314174</v>
      </c>
      <c r="CL105" s="197">
        <v>161.44279307952345</v>
      </c>
      <c r="CM105" s="200">
        <v>165.67977159846905</v>
      </c>
      <c r="CN105" s="21"/>
      <c r="CO105" s="21"/>
      <c r="CP105" s="21"/>
      <c r="CQ105" s="21"/>
      <c r="CR105" s="21"/>
      <c r="CS105" s="21"/>
      <c r="CT105" s="21"/>
      <c r="CU105" s="21"/>
      <c r="CV105" s="21"/>
    </row>
    <row r="106" spans="1:100" x14ac:dyDescent="0.2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197">
        <v>251.75531145244204</v>
      </c>
      <c r="CI106" s="197">
        <v>249.02174862220502</v>
      </c>
      <c r="CJ106" s="197">
        <v>250.70994758726411</v>
      </c>
      <c r="CK106" s="197">
        <v>257.62937384108204</v>
      </c>
      <c r="CL106" s="197">
        <v>263.19362038379563</v>
      </c>
      <c r="CM106" s="200">
        <v>266.82700518745207</v>
      </c>
      <c r="CN106" s="21"/>
      <c r="CO106" s="21"/>
      <c r="CP106" s="21"/>
      <c r="CQ106" s="21"/>
      <c r="CR106" s="21"/>
      <c r="CS106" s="21"/>
      <c r="CT106" s="21"/>
      <c r="CU106" s="21"/>
      <c r="CV106" s="21"/>
    </row>
    <row r="107" spans="1:100" x14ac:dyDescent="0.2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197">
        <v>192.26226283036374</v>
      </c>
      <c r="CI107" s="197">
        <v>190.38785471884717</v>
      </c>
      <c r="CJ107" s="197">
        <v>190.47292326745807</v>
      </c>
      <c r="CK107" s="197">
        <v>192.39645655070672</v>
      </c>
      <c r="CL107" s="197">
        <v>194.29199756739067</v>
      </c>
      <c r="CM107" s="200">
        <v>194.97044631317368</v>
      </c>
      <c r="CN107" s="21"/>
      <c r="CO107" s="21"/>
      <c r="CP107" s="21"/>
      <c r="CQ107" s="21"/>
      <c r="CR107" s="21"/>
      <c r="CS107" s="21"/>
      <c r="CT107" s="21"/>
      <c r="CU107" s="21"/>
      <c r="CV107" s="21"/>
    </row>
    <row r="108" spans="1:100" x14ac:dyDescent="0.2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197">
        <v>215.95585005146665</v>
      </c>
      <c r="CI108" s="197">
        <v>212.25883237442494</v>
      </c>
      <c r="CJ108" s="197">
        <v>212.28381687195406</v>
      </c>
      <c r="CK108" s="197">
        <v>214.47814737153257</v>
      </c>
      <c r="CL108" s="197">
        <v>216.75732535124357</v>
      </c>
      <c r="CM108" s="200">
        <v>217.56346125366755</v>
      </c>
      <c r="CN108" s="21"/>
      <c r="CO108" s="21"/>
      <c r="CP108" s="21"/>
      <c r="CQ108" s="21"/>
      <c r="CR108" s="21"/>
      <c r="CS108" s="21"/>
      <c r="CT108" s="21"/>
      <c r="CU108" s="21"/>
      <c r="CV108" s="21"/>
    </row>
    <row r="109" spans="1:100" x14ac:dyDescent="0.2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197">
        <v>183.2964282409348</v>
      </c>
      <c r="CI109" s="197">
        <v>183.53233565186869</v>
      </c>
      <c r="CJ109" s="197">
        <v>186.75771202107322</v>
      </c>
      <c r="CK109" s="197">
        <v>191.13802838449953</v>
      </c>
      <c r="CL109" s="197">
        <v>196.20061673510691</v>
      </c>
      <c r="CM109" s="200">
        <v>198.8371232662027</v>
      </c>
      <c r="CN109" s="21"/>
      <c r="CO109" s="21"/>
      <c r="CP109" s="21"/>
      <c r="CQ109" s="21"/>
      <c r="CR109" s="21"/>
      <c r="CS109" s="21"/>
      <c r="CT109" s="21"/>
      <c r="CU109" s="21"/>
      <c r="CV109" s="21"/>
    </row>
    <row r="110" spans="1:100" x14ac:dyDescent="0.2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197">
        <v>241.90419980090516</v>
      </c>
      <c r="CI110" s="197">
        <v>242.45802308080769</v>
      </c>
      <c r="CJ110" s="197">
        <v>242.91148805080573</v>
      </c>
      <c r="CK110" s="197">
        <v>248.79813324101806</v>
      </c>
      <c r="CL110" s="197">
        <v>251.32304946187676</v>
      </c>
      <c r="CM110" s="200">
        <v>256.53531489318766</v>
      </c>
      <c r="CN110" s="21"/>
      <c r="CO110" s="21"/>
      <c r="CP110" s="21"/>
      <c r="CQ110" s="21"/>
      <c r="CR110" s="21"/>
      <c r="CS110" s="21"/>
      <c r="CT110" s="21"/>
      <c r="CU110" s="21"/>
      <c r="CV110" s="21"/>
    </row>
    <row r="111" spans="1:100" x14ac:dyDescent="0.2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197">
        <v>216.4938267871039</v>
      </c>
      <c r="CI111" s="197">
        <v>212.14507928004318</v>
      </c>
      <c r="CJ111" s="197">
        <v>214.47306614800632</v>
      </c>
      <c r="CK111" s="197">
        <v>219.13181412305843</v>
      </c>
      <c r="CL111" s="197">
        <v>224.16235224693142</v>
      </c>
      <c r="CM111" s="200">
        <v>225.62777903877614</v>
      </c>
      <c r="CN111" s="21"/>
      <c r="CO111" s="21"/>
      <c r="CP111" s="21"/>
      <c r="CQ111" s="21"/>
      <c r="CR111" s="21"/>
      <c r="CS111" s="21"/>
      <c r="CT111" s="21"/>
      <c r="CU111" s="21"/>
      <c r="CV111" s="21"/>
    </row>
    <row r="112" spans="1:100" x14ac:dyDescent="0.2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197">
        <v>237.20995443202983</v>
      </c>
      <c r="CI112" s="197">
        <v>233.88701431269502</v>
      </c>
      <c r="CJ112" s="197">
        <v>231.19686666304986</v>
      </c>
      <c r="CK112" s="197">
        <v>230.03968996227195</v>
      </c>
      <c r="CL112" s="197">
        <v>235.12413255878346</v>
      </c>
      <c r="CM112" s="200">
        <v>243.4786660392318</v>
      </c>
      <c r="CN112" s="21"/>
      <c r="CO112" s="21"/>
      <c r="CP112" s="21"/>
      <c r="CQ112" s="21"/>
      <c r="CR112" s="21"/>
      <c r="CS112" s="21"/>
      <c r="CT112" s="21"/>
      <c r="CU112" s="21"/>
      <c r="CV112" s="21"/>
    </row>
    <row r="113" spans="1:100" x14ac:dyDescent="0.2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197">
        <v>182.67061355977384</v>
      </c>
      <c r="CI113" s="197">
        <v>180.90925903337975</v>
      </c>
      <c r="CJ113" s="197">
        <v>181.69662586744303</v>
      </c>
      <c r="CK113" s="197">
        <v>183.85207736283647</v>
      </c>
      <c r="CL113" s="197">
        <v>184.76537648141843</v>
      </c>
      <c r="CM113" s="200">
        <v>184.50119648006972</v>
      </c>
      <c r="CN113" s="21"/>
      <c r="CO113" s="21"/>
      <c r="CP113" s="21"/>
      <c r="CQ113" s="21"/>
      <c r="CR113" s="21"/>
      <c r="CS113" s="21"/>
      <c r="CT113" s="21"/>
      <c r="CU113" s="21"/>
      <c r="CV113" s="21"/>
    </row>
    <row r="114" spans="1:100" x14ac:dyDescent="0.2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197">
        <v>285.69480769868721</v>
      </c>
      <c r="CI114" s="197">
        <v>280.59760730589829</v>
      </c>
      <c r="CJ114" s="197">
        <v>280.77434574610129</v>
      </c>
      <c r="CK114" s="197">
        <v>286.99682055403736</v>
      </c>
      <c r="CL114" s="197">
        <v>293.92776568904748</v>
      </c>
      <c r="CM114" s="200">
        <v>300.17484782718907</v>
      </c>
      <c r="CN114" s="21"/>
      <c r="CO114" s="21"/>
      <c r="CP114" s="21"/>
      <c r="CQ114" s="21"/>
      <c r="CR114" s="21"/>
      <c r="CS114" s="21"/>
      <c r="CT114" s="21"/>
      <c r="CU114" s="21"/>
      <c r="CV114" s="21"/>
    </row>
    <row r="115" spans="1:100" x14ac:dyDescent="0.2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197">
        <v>216.15057716213923</v>
      </c>
      <c r="CI115" s="197">
        <v>211.32683525060216</v>
      </c>
      <c r="CJ115" s="197">
        <v>209.30134091714535</v>
      </c>
      <c r="CK115" s="197">
        <v>211.35363535220981</v>
      </c>
      <c r="CL115" s="197">
        <v>213.3239280681745</v>
      </c>
      <c r="CM115" s="200">
        <v>214.52907200227909</v>
      </c>
      <c r="CN115" s="21"/>
      <c r="CO115" s="21"/>
      <c r="CP115" s="21"/>
      <c r="CQ115" s="21"/>
      <c r="CR115" s="21"/>
      <c r="CS115" s="21"/>
      <c r="CT115" s="21"/>
      <c r="CU115" s="21"/>
      <c r="CV115" s="21"/>
    </row>
    <row r="116" spans="1:100" x14ac:dyDescent="0.2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197">
        <v>170.92140560913938</v>
      </c>
      <c r="CI116" s="197">
        <v>169.10201826911825</v>
      </c>
      <c r="CJ116" s="197">
        <v>170.56288590794938</v>
      </c>
      <c r="CK116" s="197">
        <v>173.68692052505094</v>
      </c>
      <c r="CL116" s="197">
        <v>176.18942176376177</v>
      </c>
      <c r="CM116" s="200">
        <v>177.04280924790112</v>
      </c>
      <c r="CN116" s="21"/>
      <c r="CO116" s="21"/>
      <c r="CP116" s="21"/>
      <c r="CQ116" s="21"/>
      <c r="CR116" s="21"/>
      <c r="CS116" s="21"/>
      <c r="CT116" s="21"/>
      <c r="CU116" s="21"/>
      <c r="CV116" s="21"/>
    </row>
    <row r="117" spans="1:100" x14ac:dyDescent="0.2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197">
        <v>233.48365187580609</v>
      </c>
      <c r="CI117" s="197">
        <v>228.01042226442883</v>
      </c>
      <c r="CJ117" s="197">
        <v>226.27959307869983</v>
      </c>
      <c r="CK117" s="197">
        <v>228.96064708865916</v>
      </c>
      <c r="CL117" s="197">
        <v>232.36252288331772</v>
      </c>
      <c r="CM117" s="200">
        <v>235.16252680274184</v>
      </c>
      <c r="CN117" s="21"/>
      <c r="CO117" s="21"/>
      <c r="CP117" s="21"/>
      <c r="CQ117" s="21"/>
      <c r="CR117" s="21"/>
      <c r="CS117" s="21"/>
      <c r="CT117" s="21"/>
      <c r="CU117" s="21"/>
      <c r="CV117" s="21"/>
    </row>
    <row r="118" spans="1:100" x14ac:dyDescent="0.2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197">
        <v>183.17877430231934</v>
      </c>
      <c r="CI118" s="197">
        <v>182.37852810588291</v>
      </c>
      <c r="CJ118" s="197">
        <v>185.20042265176656</v>
      </c>
      <c r="CK118" s="197">
        <v>190.30897555492842</v>
      </c>
      <c r="CL118" s="197">
        <v>193.93034545311153</v>
      </c>
      <c r="CM118" s="200">
        <v>194.63758487943284</v>
      </c>
      <c r="CN118" s="21"/>
      <c r="CO118" s="21"/>
      <c r="CP118" s="21"/>
      <c r="CQ118" s="21"/>
      <c r="CR118" s="21"/>
      <c r="CS118" s="21"/>
      <c r="CT118" s="21"/>
      <c r="CU118" s="21"/>
      <c r="CV118" s="21"/>
    </row>
    <row r="119" spans="1:100" x14ac:dyDescent="0.2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197">
        <v>196.18493679042066</v>
      </c>
      <c r="CI119" s="197">
        <v>193.38562581458237</v>
      </c>
      <c r="CJ119" s="197">
        <v>191.09033274561887</v>
      </c>
      <c r="CK119" s="197">
        <v>191.91153653561545</v>
      </c>
      <c r="CL119" s="197">
        <v>191.99697824598613</v>
      </c>
      <c r="CM119" s="200">
        <v>192.45206313831451</v>
      </c>
      <c r="CN119" s="21"/>
      <c r="CO119" s="21"/>
      <c r="CP119" s="21"/>
      <c r="CQ119" s="21"/>
      <c r="CR119" s="21"/>
      <c r="CS119" s="21"/>
      <c r="CT119" s="21"/>
      <c r="CU119" s="21"/>
      <c r="CV119" s="21"/>
    </row>
    <row r="120" spans="1:100" x14ac:dyDescent="0.2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197">
        <v>210.29324848294155</v>
      </c>
      <c r="CI120" s="197">
        <v>209.38925219053939</v>
      </c>
      <c r="CJ120" s="197">
        <v>210.88867250538465</v>
      </c>
      <c r="CK120" s="197">
        <v>212.32650505693786</v>
      </c>
      <c r="CL120" s="197">
        <v>213.77518618205201</v>
      </c>
      <c r="CM120" s="200">
        <v>213.1137414420925</v>
      </c>
      <c r="CN120" s="21"/>
      <c r="CO120" s="21"/>
      <c r="CP120" s="21"/>
      <c r="CQ120" s="21"/>
      <c r="CR120" s="21"/>
      <c r="CS120" s="21"/>
      <c r="CT120" s="21"/>
      <c r="CU120" s="21"/>
      <c r="CV120" s="21"/>
    </row>
    <row r="121" spans="1:100" x14ac:dyDescent="0.2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197">
        <v>227.81981094154435</v>
      </c>
      <c r="CI121" s="197">
        <v>224.09028181804595</v>
      </c>
      <c r="CJ121" s="197">
        <v>224.61544309987639</v>
      </c>
      <c r="CK121" s="197">
        <v>227.82775053072703</v>
      </c>
      <c r="CL121" s="197">
        <v>230.38300237674389</v>
      </c>
      <c r="CM121" s="200">
        <v>230.75928483699957</v>
      </c>
      <c r="CN121" s="21"/>
      <c r="CO121" s="21"/>
      <c r="CP121" s="21"/>
      <c r="CQ121" s="21"/>
      <c r="CR121" s="21"/>
      <c r="CS121" s="21"/>
      <c r="CT121" s="21"/>
      <c r="CU121" s="21"/>
      <c r="CV121" s="21"/>
    </row>
    <row r="122" spans="1:100" x14ac:dyDescent="0.2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197">
        <v>209.80390065329701</v>
      </c>
      <c r="CI122" s="197">
        <v>208.34379050690598</v>
      </c>
      <c r="CJ122" s="197">
        <v>210.14750086673652</v>
      </c>
      <c r="CK122" s="197">
        <v>214.77989377073428</v>
      </c>
      <c r="CL122" s="197">
        <v>217.12454468847747</v>
      </c>
      <c r="CM122" s="200">
        <v>217.73136318535853</v>
      </c>
      <c r="CN122" s="21"/>
      <c r="CO122" s="21"/>
      <c r="CP122" s="21"/>
      <c r="CQ122" s="21"/>
      <c r="CR122" s="21"/>
      <c r="CS122" s="21"/>
      <c r="CT122" s="21"/>
      <c r="CU122" s="21"/>
      <c r="CV122" s="21"/>
    </row>
    <row r="123" spans="1:100" x14ac:dyDescent="0.2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197">
        <v>200.48299020629199</v>
      </c>
      <c r="CI123" s="197">
        <v>199.43207281979144</v>
      </c>
      <c r="CJ123" s="197">
        <v>203.17497931738231</v>
      </c>
      <c r="CK123" s="197">
        <v>209.4022745040287</v>
      </c>
      <c r="CL123" s="197">
        <v>214.50921507257644</v>
      </c>
      <c r="CM123" s="200">
        <v>216.49380892762355</v>
      </c>
      <c r="CN123" s="21"/>
      <c r="CO123" s="21"/>
      <c r="CP123" s="21"/>
      <c r="CQ123" s="21"/>
      <c r="CR123" s="21"/>
      <c r="CS123" s="21"/>
      <c r="CT123" s="21"/>
      <c r="CU123" s="21"/>
      <c r="CV123" s="21"/>
    </row>
    <row r="124" spans="1:100" x14ac:dyDescent="0.2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197">
        <v>191.65989512734018</v>
      </c>
      <c r="CI124" s="197">
        <v>188.75187773799303</v>
      </c>
      <c r="CJ124" s="197">
        <v>188.88545346615516</v>
      </c>
      <c r="CK124" s="197">
        <v>192.5638877375342</v>
      </c>
      <c r="CL124" s="197">
        <v>195.48743672711007</v>
      </c>
      <c r="CM124" s="200">
        <v>196.65707609518287</v>
      </c>
      <c r="CN124" s="21"/>
      <c r="CO124" s="21"/>
      <c r="CP124" s="21"/>
      <c r="CQ124" s="21"/>
      <c r="CR124" s="21"/>
      <c r="CS124" s="21"/>
      <c r="CT124" s="21"/>
      <c r="CU124" s="21"/>
      <c r="CV124" s="21"/>
    </row>
    <row r="125" spans="1:100" x14ac:dyDescent="0.2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197">
        <v>202.94701512636274</v>
      </c>
      <c r="CI125" s="197">
        <v>199.73167111548273</v>
      </c>
      <c r="CJ125" s="197">
        <v>199.31032241132314</v>
      </c>
      <c r="CK125" s="197">
        <v>201.21812763116</v>
      </c>
      <c r="CL125" s="197">
        <v>204.87981162162021</v>
      </c>
      <c r="CM125" s="200">
        <v>207.33809606394308</v>
      </c>
      <c r="CN125" s="21"/>
      <c r="CO125" s="21"/>
      <c r="CP125" s="21"/>
      <c r="CQ125" s="21"/>
      <c r="CR125" s="21"/>
      <c r="CS125" s="21"/>
      <c r="CT125" s="21"/>
      <c r="CU125" s="21"/>
      <c r="CV125" s="21"/>
    </row>
    <row r="126" spans="1:100" x14ac:dyDescent="0.2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197">
        <v>214.12995077791405</v>
      </c>
      <c r="CI126" s="197">
        <v>210.53877280010474</v>
      </c>
      <c r="CJ126" s="197">
        <v>216.09144858220813</v>
      </c>
      <c r="CK126" s="197">
        <v>221.76440478660095</v>
      </c>
      <c r="CL126" s="197">
        <v>224.69846975632791</v>
      </c>
      <c r="CM126" s="200">
        <v>223.439868169362</v>
      </c>
      <c r="CN126" s="21"/>
      <c r="CO126" s="21"/>
      <c r="CP126" s="21"/>
      <c r="CQ126" s="21"/>
      <c r="CR126" s="21"/>
      <c r="CS126" s="21"/>
      <c r="CT126" s="21"/>
      <c r="CU126" s="21"/>
      <c r="CV126" s="21"/>
    </row>
    <row r="127" spans="1:100" x14ac:dyDescent="0.2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197">
        <v>276.7023742952299</v>
      </c>
      <c r="CI127" s="197">
        <v>272.30588175754741</v>
      </c>
      <c r="CJ127" s="197">
        <v>270.38527944231106</v>
      </c>
      <c r="CK127" s="197">
        <v>274.97348719090417</v>
      </c>
      <c r="CL127" s="197">
        <v>280.12237600860118</v>
      </c>
      <c r="CM127" s="200">
        <v>285.82962576380879</v>
      </c>
      <c r="CN127" s="21"/>
      <c r="CO127" s="21"/>
      <c r="CP127" s="21"/>
      <c r="CQ127" s="21"/>
      <c r="CR127" s="21"/>
      <c r="CS127" s="21"/>
      <c r="CT127" s="21"/>
      <c r="CU127" s="21"/>
      <c r="CV127" s="21"/>
    </row>
    <row r="128" spans="1:100" x14ac:dyDescent="0.2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197">
        <v>206.28784176086242</v>
      </c>
      <c r="CI128" s="197">
        <v>201.23192630858151</v>
      </c>
      <c r="CJ128" s="197">
        <v>203.02989562649597</v>
      </c>
      <c r="CK128" s="197">
        <v>210.49588838129696</v>
      </c>
      <c r="CL128" s="197">
        <v>217.79458179444023</v>
      </c>
      <c r="CM128" s="200">
        <v>220.64370326947369</v>
      </c>
      <c r="CN128" s="21"/>
      <c r="CO128" s="21"/>
      <c r="CP128" s="21"/>
      <c r="CQ128" s="21"/>
      <c r="CR128" s="21"/>
      <c r="CS128" s="21"/>
      <c r="CT128" s="21"/>
      <c r="CU128" s="21"/>
      <c r="CV128" s="21"/>
    </row>
    <row r="129" spans="1:100" x14ac:dyDescent="0.2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197">
        <v>238.86171020204725</v>
      </c>
      <c r="CI129" s="197">
        <v>233.15725782398945</v>
      </c>
      <c r="CJ129" s="197">
        <v>232.24793359338776</v>
      </c>
      <c r="CK129" s="197">
        <v>237.07145454331928</v>
      </c>
      <c r="CL129" s="197">
        <v>240.27098391017549</v>
      </c>
      <c r="CM129" s="200">
        <v>241.95791903659637</v>
      </c>
      <c r="CN129" s="21"/>
      <c r="CO129" s="21"/>
      <c r="CP129" s="21"/>
      <c r="CQ129" s="21"/>
      <c r="CR129" s="21"/>
      <c r="CS129" s="21"/>
      <c r="CT129" s="21"/>
      <c r="CU129" s="21"/>
      <c r="CV129" s="21"/>
    </row>
    <row r="130" spans="1:100" x14ac:dyDescent="0.2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197">
        <v>311.5095703504208</v>
      </c>
      <c r="CI130" s="197">
        <v>308.56226575404645</v>
      </c>
      <c r="CJ130" s="197">
        <v>312.1815201855282</v>
      </c>
      <c r="CK130" s="197">
        <v>317.81737795452733</v>
      </c>
      <c r="CL130" s="197">
        <v>320.76818561110269</v>
      </c>
      <c r="CM130" s="200">
        <v>324.41713410995578</v>
      </c>
      <c r="CN130" s="21"/>
      <c r="CO130" s="21"/>
      <c r="CP130" s="21"/>
      <c r="CQ130" s="21"/>
      <c r="CR130" s="21"/>
      <c r="CS130" s="21"/>
      <c r="CT130" s="21"/>
      <c r="CU130" s="21"/>
      <c r="CV130" s="21"/>
    </row>
    <row r="131" spans="1:100" x14ac:dyDescent="0.2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197">
        <v>179.09264067022426</v>
      </c>
      <c r="CI131" s="197">
        <v>175.24355189300658</v>
      </c>
      <c r="CJ131" s="197">
        <v>173.58415324109635</v>
      </c>
      <c r="CK131" s="197">
        <v>176.63939755556589</v>
      </c>
      <c r="CL131" s="197">
        <v>178.28150537911233</v>
      </c>
      <c r="CM131" s="200">
        <v>178.60755912971123</v>
      </c>
      <c r="CN131" s="21"/>
      <c r="CO131" s="21"/>
      <c r="CP131" s="21"/>
      <c r="CQ131" s="21"/>
      <c r="CR131" s="21"/>
      <c r="CS131" s="21"/>
      <c r="CT131" s="21"/>
      <c r="CU131" s="21"/>
      <c r="CV131" s="21"/>
    </row>
    <row r="132" spans="1:100" x14ac:dyDescent="0.2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197">
        <v>248.56586491063118</v>
      </c>
      <c r="CI132" s="197">
        <v>249.66937656362768</v>
      </c>
      <c r="CJ132" s="197">
        <v>252.41723841470233</v>
      </c>
      <c r="CK132" s="197">
        <v>258.30826471381221</v>
      </c>
      <c r="CL132" s="197">
        <v>262.89332797282935</v>
      </c>
      <c r="CM132" s="200">
        <v>266.14892297428582</v>
      </c>
      <c r="CN132" s="21"/>
      <c r="CO132" s="21"/>
      <c r="CP132" s="21"/>
      <c r="CQ132" s="21"/>
      <c r="CR132" s="21"/>
      <c r="CS132" s="21"/>
      <c r="CT132" s="21"/>
      <c r="CU132" s="21"/>
      <c r="CV132" s="21"/>
    </row>
    <row r="133" spans="1:100" x14ac:dyDescent="0.2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197">
        <v>191.44619742174498</v>
      </c>
      <c r="CI133" s="197">
        <v>192.58491784902481</v>
      </c>
      <c r="CJ133" s="197">
        <v>193.80342352569127</v>
      </c>
      <c r="CK133" s="197">
        <v>195.03045055274185</v>
      </c>
      <c r="CL133" s="197">
        <v>196.01026934073207</v>
      </c>
      <c r="CM133" s="200">
        <v>196.2886912369199</v>
      </c>
      <c r="CN133" s="21"/>
      <c r="CO133" s="21"/>
      <c r="CP133" s="21"/>
      <c r="CQ133" s="21"/>
      <c r="CR133" s="21"/>
      <c r="CS133" s="21"/>
      <c r="CT133" s="21"/>
      <c r="CU133" s="21"/>
      <c r="CV133" s="21"/>
    </row>
    <row r="134" spans="1:100" x14ac:dyDescent="0.2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197">
        <v>213.92782269514043</v>
      </c>
      <c r="CI134" s="197">
        <v>213.33608633991946</v>
      </c>
      <c r="CJ134" s="197">
        <v>214.35761364668849</v>
      </c>
      <c r="CK134" s="197">
        <v>215.59057493954734</v>
      </c>
      <c r="CL134" s="197">
        <v>217.00699619659892</v>
      </c>
      <c r="CM134" s="200">
        <v>217.53424798417564</v>
      </c>
      <c r="CN134" s="21"/>
      <c r="CO134" s="21"/>
      <c r="CP134" s="21"/>
      <c r="CQ134" s="21"/>
      <c r="CR134" s="21"/>
      <c r="CS134" s="21"/>
      <c r="CT134" s="21"/>
      <c r="CU134" s="21"/>
      <c r="CV134" s="21"/>
    </row>
    <row r="135" spans="1:100" x14ac:dyDescent="0.2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197">
        <v>188.30175112236603</v>
      </c>
      <c r="CI135" s="197">
        <v>191.27502355212576</v>
      </c>
      <c r="CJ135" s="197">
        <v>195.54460976231951</v>
      </c>
      <c r="CK135" s="197">
        <v>199.27842248474687</v>
      </c>
      <c r="CL135" s="197">
        <v>203.89602543297974</v>
      </c>
      <c r="CM135" s="200">
        <v>206.8247264774588</v>
      </c>
      <c r="CN135" s="21"/>
      <c r="CO135" s="21"/>
      <c r="CP135" s="21"/>
      <c r="CQ135" s="21"/>
      <c r="CR135" s="21"/>
      <c r="CS135" s="21"/>
      <c r="CT135" s="21"/>
      <c r="CU135" s="21"/>
      <c r="CV135" s="21"/>
    </row>
    <row r="136" spans="1:100" x14ac:dyDescent="0.2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197">
        <v>236.07696231716281</v>
      </c>
      <c r="CI136" s="197">
        <v>238.8456771317135</v>
      </c>
      <c r="CJ136" s="197">
        <v>239.6874152243945</v>
      </c>
      <c r="CK136" s="197">
        <v>244.06960460071051</v>
      </c>
      <c r="CL136" s="197">
        <v>246.18091593220058</v>
      </c>
      <c r="CM136" s="200">
        <v>251.49482131872506</v>
      </c>
      <c r="CN136" s="21"/>
      <c r="CO136" s="21"/>
      <c r="CP136" s="21"/>
      <c r="CQ136" s="21"/>
      <c r="CR136" s="21"/>
      <c r="CS136" s="21"/>
      <c r="CT136" s="21"/>
      <c r="CU136" s="21"/>
      <c r="CV136" s="21"/>
    </row>
    <row r="137" spans="1:100" x14ac:dyDescent="0.2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197">
        <v>219.26472063318201</v>
      </c>
      <c r="CI137" s="197">
        <v>218.91598211687005</v>
      </c>
      <c r="CJ137" s="197">
        <v>222.96909033571512</v>
      </c>
      <c r="CK137" s="197">
        <v>227.63714813807221</v>
      </c>
      <c r="CL137" s="197">
        <v>232.80235206528133</v>
      </c>
      <c r="CM137" s="200">
        <v>234.92514960135594</v>
      </c>
      <c r="CN137" s="21"/>
      <c r="CO137" s="21"/>
      <c r="CP137" s="21"/>
      <c r="CQ137" s="21"/>
      <c r="CR137" s="21"/>
      <c r="CS137" s="21"/>
      <c r="CT137" s="21"/>
      <c r="CU137" s="21"/>
      <c r="CV137" s="21"/>
    </row>
    <row r="138" spans="1:100" x14ac:dyDescent="0.2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197">
        <v>234.42971129268128</v>
      </c>
      <c r="CI138" s="197">
        <v>233.41823664453361</v>
      </c>
      <c r="CJ138" s="197">
        <v>231.46577533811009</v>
      </c>
      <c r="CK138" s="197">
        <v>229.79701699086931</v>
      </c>
      <c r="CL138" s="197">
        <v>234.64060303385472</v>
      </c>
      <c r="CM138" s="200">
        <v>242.95376161797449</v>
      </c>
      <c r="CN138" s="21"/>
      <c r="CO138" s="21"/>
      <c r="CP138" s="21"/>
      <c r="CQ138" s="21"/>
      <c r="CR138" s="21"/>
      <c r="CS138" s="21"/>
      <c r="CT138" s="21"/>
      <c r="CU138" s="21"/>
      <c r="CV138" s="21"/>
    </row>
    <row r="139" spans="1:100" x14ac:dyDescent="0.2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197">
        <v>184.47381110617832</v>
      </c>
      <c r="CI139" s="197">
        <v>185.56628605769711</v>
      </c>
      <c r="CJ139" s="197">
        <v>187.25734065547854</v>
      </c>
      <c r="CK139" s="197">
        <v>188.60147802701795</v>
      </c>
      <c r="CL139" s="197">
        <v>188.8505095288609</v>
      </c>
      <c r="CM139" s="200">
        <v>188.55992711751361</v>
      </c>
      <c r="CN139" s="21"/>
      <c r="CO139" s="21"/>
      <c r="CP139" s="21"/>
      <c r="CQ139" s="21"/>
      <c r="CR139" s="21"/>
      <c r="CS139" s="21"/>
      <c r="CT139" s="21"/>
      <c r="CU139" s="21"/>
      <c r="CV139" s="21"/>
    </row>
    <row r="140" spans="1:100" x14ac:dyDescent="0.2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197">
        <v>286.74913337823671</v>
      </c>
      <c r="CI140" s="197">
        <v>285.62423573007504</v>
      </c>
      <c r="CJ140" s="197">
        <v>286.76217768012413</v>
      </c>
      <c r="CK140" s="197">
        <v>291.52733330436052</v>
      </c>
      <c r="CL140" s="197">
        <v>296.78602914826348</v>
      </c>
      <c r="CM140" s="200">
        <v>301.86198629275441</v>
      </c>
      <c r="CN140" s="21"/>
      <c r="CO140" s="21"/>
      <c r="CP140" s="21"/>
      <c r="CQ140" s="21"/>
      <c r="CR140" s="21"/>
      <c r="CS140" s="21"/>
      <c r="CT140" s="21"/>
      <c r="CU140" s="21"/>
      <c r="CV140" s="21"/>
    </row>
    <row r="141" spans="1:100" x14ac:dyDescent="0.2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197">
        <v>217.40309912239073</v>
      </c>
      <c r="CI141" s="197">
        <v>215.88617342391692</v>
      </c>
      <c r="CJ141" s="197">
        <v>214.86038374301879</v>
      </c>
      <c r="CK141" s="197">
        <v>215.86370331197406</v>
      </c>
      <c r="CL141" s="197">
        <v>216.96543911245826</v>
      </c>
      <c r="CM141" s="200">
        <v>218.09884832359302</v>
      </c>
      <c r="CN141" s="21"/>
      <c r="CO141" s="21"/>
      <c r="CP141" s="21"/>
      <c r="CQ141" s="21"/>
      <c r="CR141" s="21"/>
      <c r="CS141" s="21"/>
      <c r="CT141" s="21"/>
      <c r="CU141" s="21"/>
      <c r="CV141" s="21"/>
    </row>
    <row r="142" spans="1:100" x14ac:dyDescent="0.2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197">
        <v>171.47278293620718</v>
      </c>
      <c r="CI142" s="197">
        <v>172.19279029417308</v>
      </c>
      <c r="CJ142" s="197">
        <v>174.50215481149425</v>
      </c>
      <c r="CK142" s="197">
        <v>176.90661539295138</v>
      </c>
      <c r="CL142" s="197">
        <v>178.74857994095535</v>
      </c>
      <c r="CM142" s="200">
        <v>179.49546508732567</v>
      </c>
      <c r="CN142" s="21"/>
      <c r="CO142" s="21"/>
      <c r="CP142" s="21"/>
      <c r="CQ142" s="21"/>
      <c r="CR142" s="21"/>
      <c r="CS142" s="21"/>
      <c r="CT142" s="21"/>
      <c r="CU142" s="21"/>
      <c r="CV142" s="21"/>
    </row>
    <row r="143" spans="1:100" x14ac:dyDescent="0.2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197">
        <v>234.52777153524161</v>
      </c>
      <c r="CI143" s="197">
        <v>232.82960643345552</v>
      </c>
      <c r="CJ143" s="197">
        <v>232.43247415415291</v>
      </c>
      <c r="CK143" s="197">
        <v>234.3125951335054</v>
      </c>
      <c r="CL143" s="197">
        <v>236.98641595026709</v>
      </c>
      <c r="CM143" s="200">
        <v>239.90864618016775</v>
      </c>
      <c r="CN143" s="21"/>
      <c r="CO143" s="21"/>
      <c r="CP143" s="21"/>
      <c r="CQ143" s="21"/>
      <c r="CR143" s="21"/>
      <c r="CS143" s="21"/>
      <c r="CT143" s="21"/>
      <c r="CU143" s="21"/>
      <c r="CV143" s="21"/>
    </row>
    <row r="144" spans="1:100" x14ac:dyDescent="0.2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197">
        <v>184.27247129045426</v>
      </c>
      <c r="CI144" s="197">
        <v>186.61945987949193</v>
      </c>
      <c r="CJ144" s="197">
        <v>190.34982315454522</v>
      </c>
      <c r="CK144" s="197">
        <v>194.51948241728041</v>
      </c>
      <c r="CL144" s="197">
        <v>197.31409539584334</v>
      </c>
      <c r="CM144" s="200">
        <v>197.99980463416117</v>
      </c>
      <c r="CN144" s="21"/>
      <c r="CO144" s="21"/>
      <c r="CP144" s="21"/>
      <c r="CQ144" s="21"/>
      <c r="CR144" s="21"/>
      <c r="CS144" s="21"/>
      <c r="CT144" s="21"/>
      <c r="CU144" s="21"/>
      <c r="CV144" s="21"/>
    </row>
    <row r="145" spans="1:100" x14ac:dyDescent="0.2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197">
        <v>196.28205733928758</v>
      </c>
      <c r="CI145" s="197">
        <v>196.16754689862935</v>
      </c>
      <c r="CJ145" s="197">
        <v>194.65574895843716</v>
      </c>
      <c r="CK145" s="197">
        <v>194.65185443483415</v>
      </c>
      <c r="CL145" s="197">
        <v>193.98803375787543</v>
      </c>
      <c r="CM145" s="200">
        <v>194.24621046706386</v>
      </c>
      <c r="CN145" s="21"/>
      <c r="CO145" s="21"/>
      <c r="CP145" s="21"/>
      <c r="CQ145" s="21"/>
      <c r="CR145" s="21"/>
      <c r="CS145" s="21"/>
      <c r="CT145" s="21"/>
      <c r="CU145" s="21"/>
      <c r="CV145" s="21"/>
    </row>
    <row r="146" spans="1:100" x14ac:dyDescent="0.2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197">
        <v>208.69471352530945</v>
      </c>
      <c r="CI146" s="197">
        <v>210.39261606871568</v>
      </c>
      <c r="CJ146" s="197">
        <v>212.53819538668913</v>
      </c>
      <c r="CK146" s="197">
        <v>213.14093260524157</v>
      </c>
      <c r="CL146" s="197">
        <v>213.81932401430797</v>
      </c>
      <c r="CM146" s="200">
        <v>213.06562259614572</v>
      </c>
      <c r="CN146" s="21"/>
      <c r="CO146" s="21"/>
      <c r="CP146" s="21"/>
      <c r="CQ146" s="21"/>
      <c r="CR146" s="21"/>
      <c r="CS146" s="21"/>
      <c r="CT146" s="21"/>
      <c r="CU146" s="21"/>
      <c r="CV146" s="21"/>
    </row>
    <row r="147" spans="1:100" x14ac:dyDescent="0.2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197">
        <v>225.82915797909905</v>
      </c>
      <c r="CI147" s="197">
        <v>225.39460294810945</v>
      </c>
      <c r="CJ147" s="197">
        <v>226.9036702199509</v>
      </c>
      <c r="CK147" s="197">
        <v>229.1180861689414</v>
      </c>
      <c r="CL147" s="197">
        <v>230.80400833400381</v>
      </c>
      <c r="CM147" s="200">
        <v>231.02288765374027</v>
      </c>
      <c r="CN147" s="21"/>
      <c r="CO147" s="21"/>
      <c r="CP147" s="21"/>
      <c r="CQ147" s="21"/>
      <c r="CR147" s="21"/>
      <c r="CS147" s="21"/>
      <c r="CT147" s="21"/>
      <c r="CU147" s="21"/>
      <c r="CV147" s="21"/>
    </row>
    <row r="148" spans="1:100" x14ac:dyDescent="0.2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197">
        <v>208.76132451782189</v>
      </c>
      <c r="CI148" s="197">
        <v>210.63270017782557</v>
      </c>
      <c r="CJ148" s="197">
        <v>213.26361613217898</v>
      </c>
      <c r="CK148" s="197">
        <v>216.82884662170491</v>
      </c>
      <c r="CL148" s="197">
        <v>218.23637044604502</v>
      </c>
      <c r="CM148" s="200">
        <v>218.58769863802095</v>
      </c>
      <c r="CN148" s="21"/>
      <c r="CO148" s="21"/>
      <c r="CP148" s="21"/>
      <c r="CQ148" s="21"/>
      <c r="CR148" s="21"/>
      <c r="CS148" s="21"/>
      <c r="CT148" s="21"/>
      <c r="CU148" s="21"/>
      <c r="CV148" s="21"/>
    </row>
    <row r="149" spans="1:100" x14ac:dyDescent="0.2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197">
        <v>201.54656955895223</v>
      </c>
      <c r="CI149" s="197">
        <v>203.55899490684666</v>
      </c>
      <c r="CJ149" s="197">
        <v>208.34905390004064</v>
      </c>
      <c r="CK149" s="197">
        <v>213.94630730973395</v>
      </c>
      <c r="CL149" s="197">
        <v>218.48885733556426</v>
      </c>
      <c r="CM149" s="200">
        <v>220.53613783096608</v>
      </c>
      <c r="CN149" s="21"/>
      <c r="CO149" s="21"/>
      <c r="CP149" s="21"/>
      <c r="CQ149" s="21"/>
      <c r="CR149" s="21"/>
      <c r="CS149" s="21"/>
      <c r="CT149" s="21"/>
      <c r="CU149" s="21"/>
      <c r="CV149" s="21"/>
    </row>
    <row r="150" spans="1:100" x14ac:dyDescent="0.2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197">
        <v>191.44262036375881</v>
      </c>
      <c r="CI150" s="197">
        <v>191.41804856238468</v>
      </c>
      <c r="CJ150" s="197">
        <v>192.31944511370352</v>
      </c>
      <c r="CK150" s="197">
        <v>195.05551303101925</v>
      </c>
      <c r="CL150" s="197">
        <v>197.17726496531046</v>
      </c>
      <c r="CM150" s="200">
        <v>198.16117196670479</v>
      </c>
      <c r="CN150" s="21"/>
      <c r="CO150" s="21"/>
      <c r="CP150" s="21"/>
      <c r="CQ150" s="21"/>
      <c r="CR150" s="21"/>
      <c r="CS150" s="21"/>
      <c r="CT150" s="21"/>
      <c r="CU150" s="21"/>
      <c r="CV150" s="21"/>
    </row>
    <row r="151" spans="1:100" x14ac:dyDescent="0.2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197">
        <v>203.26652452300786</v>
      </c>
      <c r="CI151" s="197">
        <v>203.20951334395966</v>
      </c>
      <c r="CJ151" s="197">
        <v>203.79030093071779</v>
      </c>
      <c r="CK151" s="197">
        <v>204.75911285542452</v>
      </c>
      <c r="CL151" s="197">
        <v>207.67951352660603</v>
      </c>
      <c r="CM151" s="200">
        <v>210.15992707159262</v>
      </c>
      <c r="CN151" s="21"/>
      <c r="CO151" s="21"/>
      <c r="CP151" s="21"/>
      <c r="CQ151" s="21"/>
      <c r="CR151" s="21"/>
      <c r="CS151" s="21"/>
      <c r="CT151" s="21"/>
      <c r="CU151" s="21"/>
      <c r="CV151" s="21"/>
    </row>
    <row r="152" spans="1:100" x14ac:dyDescent="0.2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197">
        <v>214.30521838881089</v>
      </c>
      <c r="CI152" s="197">
        <v>214.29221944494779</v>
      </c>
      <c r="CJ152" s="197">
        <v>220.83967284330754</v>
      </c>
      <c r="CK152" s="197">
        <v>225.67613971154901</v>
      </c>
      <c r="CL152" s="197">
        <v>227.66245841967967</v>
      </c>
      <c r="CM152" s="200">
        <v>225.98330307533558</v>
      </c>
      <c r="CN152" s="21"/>
      <c r="CO152" s="21"/>
      <c r="CP152" s="21"/>
      <c r="CQ152" s="21"/>
      <c r="CR152" s="21"/>
      <c r="CS152" s="21"/>
      <c r="CT152" s="21"/>
      <c r="CU152" s="21"/>
      <c r="CV152" s="21"/>
    </row>
    <row r="153" spans="1:100" x14ac:dyDescent="0.2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197">
        <v>276.12307487971981</v>
      </c>
      <c r="CI153" s="197">
        <v>276.2637118680878</v>
      </c>
      <c r="CJ153" s="197">
        <v>275.69369579842299</v>
      </c>
      <c r="CK153" s="197">
        <v>278.90940932548773</v>
      </c>
      <c r="CL153" s="197">
        <v>282.88047125974396</v>
      </c>
      <c r="CM153" s="200">
        <v>288.45198067521159</v>
      </c>
      <c r="CN153" s="21"/>
      <c r="CO153" s="21"/>
      <c r="CP153" s="21"/>
      <c r="CQ153" s="21"/>
      <c r="CR153" s="21"/>
      <c r="CS153" s="21"/>
      <c r="CT153" s="21"/>
      <c r="CU153" s="21"/>
      <c r="CV153" s="21"/>
    </row>
    <row r="154" spans="1:100" x14ac:dyDescent="0.2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197">
        <v>209.25041181945639</v>
      </c>
      <c r="CI154" s="197">
        <v>207.29597057301234</v>
      </c>
      <c r="CJ154" s="197">
        <v>209.98022161562812</v>
      </c>
      <c r="CK154" s="197">
        <v>215.93568368602826</v>
      </c>
      <c r="CL154" s="197">
        <v>222.01033649052781</v>
      </c>
      <c r="CM154" s="200">
        <v>224.54295790348419</v>
      </c>
      <c r="CN154" s="21"/>
      <c r="CO154" s="21"/>
      <c r="CP154" s="21"/>
      <c r="CQ154" s="21"/>
      <c r="CR154" s="21"/>
      <c r="CS154" s="21"/>
      <c r="CT154" s="21"/>
      <c r="CU154" s="21"/>
      <c r="CV154" s="21"/>
    </row>
    <row r="155" spans="1:100" x14ac:dyDescent="0.2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197">
        <v>237.1736303903273</v>
      </c>
      <c r="CI155" s="197">
        <v>234.94635002938256</v>
      </c>
      <c r="CJ155" s="197">
        <v>235.05218814849181</v>
      </c>
      <c r="CK155" s="197">
        <v>238.80327399443749</v>
      </c>
      <c r="CL155" s="197">
        <v>240.9390343737858</v>
      </c>
      <c r="CM155" s="200">
        <v>242.20038997626659</v>
      </c>
      <c r="CN155" s="21"/>
      <c r="CO155" s="21"/>
      <c r="CP155" s="21"/>
      <c r="CQ155" s="21"/>
      <c r="CR155" s="21"/>
      <c r="CS155" s="21"/>
      <c r="CT155" s="21"/>
      <c r="CU155" s="21"/>
      <c r="CV155" s="21"/>
    </row>
    <row r="156" spans="1:100" x14ac:dyDescent="0.2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197">
        <v>312.84444323591924</v>
      </c>
      <c r="CI156" s="197">
        <v>315.74917324264288</v>
      </c>
      <c r="CJ156" s="197">
        <v>321.1777265886069</v>
      </c>
      <c r="CK156" s="197">
        <v>325.1700401189529</v>
      </c>
      <c r="CL156" s="197">
        <v>326.5396261107993</v>
      </c>
      <c r="CM156" s="200">
        <v>329.79994431711418</v>
      </c>
      <c r="CN156" s="21"/>
      <c r="CO156" s="21"/>
      <c r="CP156" s="21"/>
      <c r="CQ156" s="21"/>
      <c r="CR156" s="21"/>
      <c r="CS156" s="21"/>
      <c r="CT156" s="21"/>
      <c r="CU156" s="21"/>
      <c r="CV156" s="21"/>
    </row>
    <row r="157" spans="1:100" x14ac:dyDescent="0.2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197">
        <v>179.26527572110044</v>
      </c>
      <c r="CI157" s="197">
        <v>177.80888653680984</v>
      </c>
      <c r="CJ157" s="197">
        <v>176.87059458688836</v>
      </c>
      <c r="CK157" s="197">
        <v>179.31016759439339</v>
      </c>
      <c r="CL157" s="197">
        <v>180.35425817537114</v>
      </c>
      <c r="CM157" s="200">
        <v>180.57744391801705</v>
      </c>
      <c r="CN157" s="21"/>
      <c r="CO157" s="21"/>
      <c r="CP157" s="21"/>
      <c r="CQ157" s="21"/>
      <c r="CR157" s="21"/>
      <c r="CS157" s="21"/>
      <c r="CT157" s="21"/>
      <c r="CU157" s="21"/>
      <c r="CV157" s="21"/>
    </row>
    <row r="158" spans="1:100" x14ac:dyDescent="0.2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197">
        <v>246.08217467696829</v>
      </c>
      <c r="CI158" s="197">
        <v>250.90905365853914</v>
      </c>
      <c r="CJ158" s="197">
        <v>254.54028301077884</v>
      </c>
      <c r="CK158" s="197">
        <v>259.25467467909209</v>
      </c>
      <c r="CL158" s="197">
        <v>262.79424132023331</v>
      </c>
      <c r="CM158" s="200">
        <v>265.73509671833415</v>
      </c>
      <c r="CN158" s="21"/>
      <c r="CO158" s="21"/>
      <c r="CP158" s="21"/>
      <c r="CQ158" s="21"/>
      <c r="CR158" s="21"/>
      <c r="CS158" s="21"/>
      <c r="CT158" s="21"/>
      <c r="CU158" s="21"/>
      <c r="CV158" s="21"/>
    </row>
    <row r="159" spans="1:100" x14ac:dyDescent="0.2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197">
        <v>190.77633105116578</v>
      </c>
      <c r="CI159" s="197">
        <v>195.10019425712713</v>
      </c>
      <c r="CJ159" s="197">
        <v>197.18593947453871</v>
      </c>
      <c r="CK159" s="197">
        <v>197.27945676684575</v>
      </c>
      <c r="CL159" s="197">
        <v>196.99254513593914</v>
      </c>
      <c r="CM159" s="200">
        <v>196.7613963272122</v>
      </c>
      <c r="CN159" s="21"/>
      <c r="CO159" s="21"/>
      <c r="CP159" s="21"/>
      <c r="CQ159" s="21"/>
      <c r="CR159" s="21"/>
      <c r="CS159" s="21"/>
      <c r="CT159" s="21"/>
      <c r="CU159" s="21"/>
      <c r="CV159" s="21"/>
    </row>
    <row r="160" spans="1:100" x14ac:dyDescent="0.2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197">
        <v>213.03658711457126</v>
      </c>
      <c r="CI160" s="197">
        <v>215.76474512786987</v>
      </c>
      <c r="CJ160" s="197">
        <v>217.47003205591534</v>
      </c>
      <c r="CK160" s="197">
        <v>217.29343490925717</v>
      </c>
      <c r="CL160" s="197">
        <v>217.52048461898755</v>
      </c>
      <c r="CM160" s="200">
        <v>217.67095382349035</v>
      </c>
      <c r="CN160" s="21"/>
      <c r="CO160" s="21"/>
      <c r="CP160" s="21"/>
      <c r="CQ160" s="21"/>
      <c r="CR160" s="21"/>
      <c r="CS160" s="21"/>
      <c r="CT160" s="21"/>
      <c r="CU160" s="21"/>
      <c r="CV160" s="21"/>
    </row>
    <row r="161" spans="1:100" x14ac:dyDescent="0.2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197">
        <v>194.56087629893148</v>
      </c>
      <c r="CI161" s="197">
        <v>200.54368928030991</v>
      </c>
      <c r="CJ161" s="197">
        <v>205.52432991624482</v>
      </c>
      <c r="CK161" s="197">
        <v>208.04613492093549</v>
      </c>
      <c r="CL161" s="197">
        <v>211.89057787850831</v>
      </c>
      <c r="CM161" s="200">
        <v>215.17657218753521</v>
      </c>
      <c r="CN161" s="21"/>
      <c r="CO161" s="21"/>
      <c r="CP161" s="21"/>
      <c r="CQ161" s="21"/>
      <c r="CR161" s="21"/>
      <c r="CS161" s="21"/>
      <c r="CT161" s="21"/>
      <c r="CU161" s="21"/>
      <c r="CV161" s="21"/>
    </row>
    <row r="162" spans="1:100" x14ac:dyDescent="0.2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197">
        <v>229.73282351615731</v>
      </c>
      <c r="CI162" s="197">
        <v>235.74931194313419</v>
      </c>
      <c r="CJ162" s="197">
        <v>236.80660256263266</v>
      </c>
      <c r="CK162" s="197">
        <v>238.76448481462515</v>
      </c>
      <c r="CL162" s="197">
        <v>240.01259946506818</v>
      </c>
      <c r="CM162" s="200">
        <v>245.52777578832763</v>
      </c>
      <c r="CN162" s="21"/>
      <c r="CO162" s="21"/>
      <c r="CP162" s="21"/>
      <c r="CQ162" s="21"/>
      <c r="CR162" s="21"/>
      <c r="CS162" s="21"/>
      <c r="CT162" s="21"/>
      <c r="CU162" s="21"/>
      <c r="CV162" s="21"/>
    </row>
    <row r="163" spans="1:100" x14ac:dyDescent="0.2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197">
        <v>222.62070109829313</v>
      </c>
      <c r="CI163" s="197">
        <v>226.35311446328032</v>
      </c>
      <c r="CJ163" s="197">
        <v>231.94278946772542</v>
      </c>
      <c r="CK163" s="197">
        <v>236.42408481719966</v>
      </c>
      <c r="CL163" s="197">
        <v>241.6122010686656</v>
      </c>
      <c r="CM163" s="200">
        <v>244.37233678575856</v>
      </c>
      <c r="CN163" s="21"/>
      <c r="CO163" s="21"/>
      <c r="CP163" s="21"/>
      <c r="CQ163" s="21"/>
      <c r="CR163" s="21"/>
      <c r="CS163" s="21"/>
      <c r="CT163" s="21"/>
      <c r="CU163" s="21"/>
      <c r="CV163" s="21"/>
    </row>
    <row r="164" spans="1:100" x14ac:dyDescent="0.2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197">
        <v>230.75617649041979</v>
      </c>
      <c r="CI164" s="197">
        <v>232.9234435368663</v>
      </c>
      <c r="CJ164" s="197">
        <v>231.52744193362778</v>
      </c>
      <c r="CK164" s="197">
        <v>228.68892880294035</v>
      </c>
      <c r="CL164" s="197">
        <v>232.94376625711507</v>
      </c>
      <c r="CM164" s="200">
        <v>241.19958609673887</v>
      </c>
      <c r="CN164" s="21"/>
      <c r="CO164" s="21"/>
      <c r="CP164" s="21"/>
      <c r="CQ164" s="21"/>
      <c r="CR164" s="21"/>
      <c r="CS164" s="21"/>
      <c r="CT164" s="21"/>
      <c r="CU164" s="21"/>
      <c r="CV164" s="21"/>
    </row>
    <row r="165" spans="1:100" x14ac:dyDescent="0.2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197">
        <v>186.55815415201121</v>
      </c>
      <c r="CI165" s="197">
        <v>190.72552883052481</v>
      </c>
      <c r="CJ165" s="197">
        <v>193.10823683952563</v>
      </c>
      <c r="CK165" s="197">
        <v>193.24110189670921</v>
      </c>
      <c r="CL165" s="197">
        <v>192.61882134536935</v>
      </c>
      <c r="CM165" s="200">
        <v>192.30598128849198</v>
      </c>
      <c r="CN165" s="21"/>
      <c r="CO165" s="21"/>
      <c r="CP165" s="21"/>
      <c r="CQ165" s="21"/>
      <c r="CR165" s="21"/>
      <c r="CS165" s="21"/>
      <c r="CT165" s="21"/>
      <c r="CU165" s="21"/>
      <c r="CV165" s="21"/>
    </row>
    <row r="166" spans="1:100" x14ac:dyDescent="0.2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197">
        <v>291.72902622898749</v>
      </c>
      <c r="CI166" s="197">
        <v>295.42260221853877</v>
      </c>
      <c r="CJ166" s="197">
        <v>297.45729564144591</v>
      </c>
      <c r="CK166" s="197">
        <v>300.28093126361972</v>
      </c>
      <c r="CL166" s="197">
        <v>303.15260354404137</v>
      </c>
      <c r="CM166" s="200">
        <v>306.41418834270524</v>
      </c>
      <c r="CN166" s="21"/>
      <c r="CO166" s="21"/>
      <c r="CP166" s="21"/>
      <c r="CQ166" s="21"/>
      <c r="CR166" s="21"/>
      <c r="CS166" s="21"/>
      <c r="CT166" s="21"/>
      <c r="CU166" s="21"/>
      <c r="CV166" s="21"/>
    </row>
    <row r="167" spans="1:100" x14ac:dyDescent="0.2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197">
        <v>218.00292012396292</v>
      </c>
      <c r="CI167" s="197">
        <v>220.00114261575501</v>
      </c>
      <c r="CJ167" s="197">
        <v>219.66593433769015</v>
      </c>
      <c r="CK167" s="197">
        <v>219.0398417304086</v>
      </c>
      <c r="CL167" s="197">
        <v>218.92904512093534</v>
      </c>
      <c r="CM167" s="200">
        <v>219.93200284067015</v>
      </c>
      <c r="CN167" s="21"/>
      <c r="CO167" s="21"/>
      <c r="CP167" s="21"/>
      <c r="CQ167" s="21"/>
      <c r="CR167" s="21"/>
      <c r="CS167" s="21"/>
      <c r="CT167" s="21"/>
      <c r="CU167" s="21"/>
      <c r="CV167" s="21"/>
    </row>
    <row r="168" spans="1:100" x14ac:dyDescent="0.2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197">
        <v>171.55282813817323</v>
      </c>
      <c r="CI168" s="197">
        <v>175.101560984315</v>
      </c>
      <c r="CJ168" s="197">
        <v>178.05770769080041</v>
      </c>
      <c r="CK168" s="197">
        <v>179.29854882857094</v>
      </c>
      <c r="CL168" s="197">
        <v>180.17128201302796</v>
      </c>
      <c r="CM168" s="200">
        <v>180.77760435842004</v>
      </c>
      <c r="CN168" s="21"/>
      <c r="CO168" s="21"/>
      <c r="CP168" s="21"/>
      <c r="CQ168" s="21"/>
      <c r="CR168" s="21"/>
      <c r="CS168" s="21"/>
      <c r="CT168" s="21"/>
      <c r="CU168" s="21"/>
      <c r="CV168" s="21"/>
    </row>
    <row r="169" spans="1:100" x14ac:dyDescent="0.2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197">
        <v>235.01807985334457</v>
      </c>
      <c r="CI169" s="197">
        <v>236.7115099265786</v>
      </c>
      <c r="CJ169" s="197">
        <v>237.22179563729901</v>
      </c>
      <c r="CK169" s="197">
        <v>238.14820068501047</v>
      </c>
      <c r="CL169" s="197">
        <v>239.97583383497599</v>
      </c>
      <c r="CM169" s="200">
        <v>243.02613657380033</v>
      </c>
      <c r="CN169" s="21"/>
      <c r="CO169" s="21"/>
      <c r="CP169" s="21"/>
      <c r="CQ169" s="21"/>
      <c r="CR169" s="21"/>
      <c r="CS169" s="21"/>
      <c r="CT169" s="21"/>
      <c r="CU169" s="21"/>
      <c r="CV169" s="21"/>
    </row>
    <row r="170" spans="1:100" x14ac:dyDescent="0.2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197">
        <v>186.43392624376386</v>
      </c>
      <c r="CI170" s="197">
        <v>192.12056603431731</v>
      </c>
      <c r="CJ170" s="197">
        <v>196.57411056989432</v>
      </c>
      <c r="CK170" s="197">
        <v>199.56786444664635</v>
      </c>
      <c r="CL170" s="197">
        <v>201.43350982728236</v>
      </c>
      <c r="CM170" s="200">
        <v>202.32118378503662</v>
      </c>
      <c r="CN170" s="21"/>
      <c r="CO170" s="21"/>
      <c r="CP170" s="21"/>
      <c r="CQ170" s="21"/>
      <c r="CR170" s="21"/>
      <c r="CS170" s="21"/>
      <c r="CT170" s="21"/>
      <c r="CU170" s="21"/>
      <c r="CV170" s="21"/>
    </row>
    <row r="171" spans="1:100" x14ac:dyDescent="0.2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197">
        <v>195.58374789431977</v>
      </c>
      <c r="CI171" s="197">
        <v>198.61480203111469</v>
      </c>
      <c r="CJ171" s="197">
        <v>197.43475731976568</v>
      </c>
      <c r="CK171" s="197">
        <v>196.03592655444876</v>
      </c>
      <c r="CL171" s="197">
        <v>194.1595825055563</v>
      </c>
      <c r="CM171" s="200">
        <v>194.13731678788346</v>
      </c>
      <c r="CN171" s="21"/>
      <c r="CO171" s="21"/>
      <c r="CP171" s="21"/>
      <c r="CQ171" s="21"/>
      <c r="CR171" s="21"/>
      <c r="CS171" s="21"/>
      <c r="CT171" s="21"/>
      <c r="CU171" s="21"/>
      <c r="CV171" s="21"/>
    </row>
    <row r="172" spans="1:100" x14ac:dyDescent="0.2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197">
        <v>208.62000976839454</v>
      </c>
      <c r="CI172" s="197">
        <v>214.22312471785597</v>
      </c>
      <c r="CJ172" s="197">
        <v>217.09745850484626</v>
      </c>
      <c r="CK172" s="197">
        <v>216.19951439922929</v>
      </c>
      <c r="CL172" s="197">
        <v>215.59876353287802</v>
      </c>
      <c r="CM172" s="200">
        <v>214.56872669136905</v>
      </c>
      <c r="CN172" s="21"/>
      <c r="CO172" s="21"/>
      <c r="CP172" s="21"/>
      <c r="CQ172" s="21"/>
      <c r="CR172" s="21"/>
      <c r="CS172" s="21"/>
      <c r="CT172" s="21"/>
      <c r="CU172" s="21"/>
      <c r="CV172" s="21"/>
    </row>
    <row r="173" spans="1:100" x14ac:dyDescent="0.2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197">
        <v>226.32164217518596</v>
      </c>
      <c r="CI173" s="197">
        <v>229.8244431733915</v>
      </c>
      <c r="CJ173" s="197">
        <v>232.21697160967483</v>
      </c>
      <c r="CK173" s="197">
        <v>232.96017448998984</v>
      </c>
      <c r="CL173" s="197">
        <v>233.51982312424775</v>
      </c>
      <c r="CM173" s="200">
        <v>233.65375397256298</v>
      </c>
      <c r="CN173" s="21"/>
      <c r="CO173" s="21"/>
      <c r="CP173" s="21"/>
      <c r="CQ173" s="21"/>
      <c r="CR173" s="21"/>
      <c r="CS173" s="21"/>
      <c r="CT173" s="21"/>
      <c r="CU173" s="21"/>
      <c r="CV173" s="21"/>
    </row>
    <row r="174" spans="1:100" x14ac:dyDescent="0.2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197">
        <v>207.85919766282953</v>
      </c>
      <c r="CI174" s="197">
        <v>212.70069846444161</v>
      </c>
      <c r="CJ174" s="197">
        <v>215.89410296232336</v>
      </c>
      <c r="CK174" s="197">
        <v>218.33389647714705</v>
      </c>
      <c r="CL174" s="197">
        <v>218.74666836172196</v>
      </c>
      <c r="CM174" s="200">
        <v>218.77607999688516</v>
      </c>
      <c r="CN174" s="21"/>
      <c r="CO174" s="21"/>
      <c r="CP174" s="21"/>
      <c r="CQ174" s="21"/>
      <c r="CR174" s="21"/>
      <c r="CS174" s="21"/>
      <c r="CT174" s="21"/>
      <c r="CU174" s="21"/>
      <c r="CV174" s="21"/>
    </row>
    <row r="175" spans="1:100" x14ac:dyDescent="0.2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197">
        <v>203.07026331938718</v>
      </c>
      <c r="CI175" s="197">
        <v>208.10396122908557</v>
      </c>
      <c r="CJ175" s="197">
        <v>213.78221837223089</v>
      </c>
      <c r="CK175" s="197">
        <v>218.55679218633372</v>
      </c>
      <c r="CL175" s="197">
        <v>222.40346944668667</v>
      </c>
      <c r="CM175" s="200">
        <v>224.53783496867038</v>
      </c>
      <c r="CN175" s="21"/>
      <c r="CO175" s="21"/>
      <c r="CP175" s="21"/>
      <c r="CQ175" s="21"/>
      <c r="CR175" s="21"/>
      <c r="CS175" s="21"/>
      <c r="CT175" s="21"/>
      <c r="CU175" s="21"/>
      <c r="CV175" s="21"/>
    </row>
    <row r="176" spans="1:100" x14ac:dyDescent="0.2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197">
        <v>191.31302675590527</v>
      </c>
      <c r="CI176" s="197">
        <v>194.29601354984746</v>
      </c>
      <c r="CJ176" s="197">
        <v>195.70895232502698</v>
      </c>
      <c r="CK176" s="197">
        <v>197.1591983363229</v>
      </c>
      <c r="CL176" s="197">
        <v>198.2191521073579</v>
      </c>
      <c r="CM176" s="200">
        <v>198.87608309810994</v>
      </c>
      <c r="CN176" s="21"/>
      <c r="CO176" s="21"/>
      <c r="CP176" s="21"/>
      <c r="CQ176" s="21"/>
      <c r="CR176" s="21"/>
      <c r="CS176" s="21"/>
      <c r="CT176" s="21"/>
      <c r="CU176" s="21"/>
      <c r="CV176" s="21"/>
    </row>
    <row r="177" spans="1:100" x14ac:dyDescent="0.2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197">
        <v>203.90922353031837</v>
      </c>
      <c r="CI177" s="197">
        <v>207.0804050899138</v>
      </c>
      <c r="CJ177" s="197">
        <v>208.32954007072863</v>
      </c>
      <c r="CK177" s="197">
        <v>208.02445663395829</v>
      </c>
      <c r="CL177" s="197">
        <v>210.09093210532751</v>
      </c>
      <c r="CM177" s="200">
        <v>212.72598062746272</v>
      </c>
      <c r="CN177" s="21"/>
      <c r="CO177" s="21"/>
      <c r="CP177" s="21"/>
      <c r="CQ177" s="21"/>
      <c r="CR177" s="21"/>
      <c r="CS177" s="21"/>
      <c r="CT177" s="21"/>
      <c r="CU177" s="21"/>
      <c r="CV177" s="21"/>
    </row>
    <row r="178" spans="1:100" x14ac:dyDescent="0.2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197">
        <v>214.46528853375332</v>
      </c>
      <c r="CI178" s="197">
        <v>217.96202988054222</v>
      </c>
      <c r="CJ178" s="197">
        <v>225.03542994605473</v>
      </c>
      <c r="CK178" s="197">
        <v>228.68003935426427</v>
      </c>
      <c r="CL178" s="197">
        <v>229.41499996065053</v>
      </c>
      <c r="CM178" s="200">
        <v>227.09829133126337</v>
      </c>
      <c r="CN178" s="21"/>
      <c r="CO178" s="21"/>
      <c r="CP178" s="21"/>
      <c r="CQ178" s="21"/>
      <c r="CR178" s="21"/>
      <c r="CS178" s="21"/>
      <c r="CT178" s="21"/>
      <c r="CU178" s="21"/>
      <c r="CV178" s="21"/>
    </row>
    <row r="179" spans="1:100" x14ac:dyDescent="0.2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197">
        <v>277.09814025863847</v>
      </c>
      <c r="CI179" s="197">
        <v>281.38686741975471</v>
      </c>
      <c r="CJ179" s="197">
        <v>281.56835975906341</v>
      </c>
      <c r="CK179" s="197">
        <v>283.16768075642352</v>
      </c>
      <c r="CL179" s="197">
        <v>285.89949559006641</v>
      </c>
      <c r="CM179" s="200">
        <v>291.46228833102469</v>
      </c>
      <c r="CN179" s="21"/>
      <c r="CO179" s="21"/>
      <c r="CP179" s="21"/>
      <c r="CQ179" s="21"/>
      <c r="CR179" s="21"/>
      <c r="CS179" s="21"/>
      <c r="CT179" s="21"/>
      <c r="CU179" s="21"/>
      <c r="CV179" s="21"/>
    </row>
    <row r="180" spans="1:100" x14ac:dyDescent="0.2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197">
        <v>215.04529765459247</v>
      </c>
      <c r="CI180" s="197">
        <v>216.13209890432333</v>
      </c>
      <c r="CJ180" s="197">
        <v>219.49187119706167</v>
      </c>
      <c r="CK180" s="197">
        <v>223.81550780002598</v>
      </c>
      <c r="CL180" s="197">
        <v>228.6274269310484</v>
      </c>
      <c r="CM180" s="200">
        <v>230.94979042851821</v>
      </c>
      <c r="CN180" s="21"/>
      <c r="CO180" s="21"/>
      <c r="CP180" s="21"/>
      <c r="CQ180" s="21"/>
      <c r="CR180" s="21"/>
      <c r="CS180" s="21"/>
      <c r="CT180" s="21"/>
      <c r="CU180" s="21"/>
      <c r="CV180" s="21"/>
    </row>
    <row r="181" spans="1:100" x14ac:dyDescent="0.2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197">
        <v>234.60180196250781</v>
      </c>
      <c r="CI181" s="197">
        <v>236.51423752328029</v>
      </c>
      <c r="CJ181" s="197">
        <v>237.4076979687857</v>
      </c>
      <c r="CK181" s="197">
        <v>239.40782258773052</v>
      </c>
      <c r="CL181" s="197">
        <v>239.88993048561198</v>
      </c>
      <c r="CM181" s="200">
        <v>240.45438896972792</v>
      </c>
      <c r="CN181" s="21"/>
      <c r="CO181" s="21"/>
      <c r="CP181" s="21"/>
      <c r="CQ181" s="21"/>
      <c r="CR181" s="21"/>
      <c r="CS181" s="21"/>
      <c r="CT181" s="21"/>
      <c r="CU181" s="21"/>
      <c r="CV181" s="21"/>
    </row>
    <row r="182" spans="1:100" x14ac:dyDescent="0.2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197">
        <v>313.89947893737934</v>
      </c>
      <c r="CI182" s="197">
        <v>322.30704421799129</v>
      </c>
      <c r="CJ182" s="197">
        <v>329.09298493717603</v>
      </c>
      <c r="CK182" s="197">
        <v>331.05270584249706</v>
      </c>
      <c r="CL182" s="197">
        <v>330.60175332555821</v>
      </c>
      <c r="CM182" s="200">
        <v>333.33959783648129</v>
      </c>
      <c r="CN182" s="21"/>
      <c r="CO182" s="21"/>
      <c r="CP182" s="21"/>
      <c r="CQ182" s="21"/>
      <c r="CR182" s="21"/>
      <c r="CS182" s="21"/>
      <c r="CT182" s="21"/>
      <c r="CU182" s="21"/>
      <c r="CV182" s="21"/>
    </row>
    <row r="183" spans="1:100" x14ac:dyDescent="0.2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197">
        <v>178.00730634346607</v>
      </c>
      <c r="CI183" s="197">
        <v>179.6828265256548</v>
      </c>
      <c r="CJ183" s="197">
        <v>179.24671073125376</v>
      </c>
      <c r="CK183" s="197">
        <v>180.48658432024891</v>
      </c>
      <c r="CL183" s="197">
        <v>180.50380307332998</v>
      </c>
      <c r="CM183" s="200">
        <v>180.60844799867283</v>
      </c>
      <c r="CN183" s="21"/>
      <c r="CO183" s="21"/>
      <c r="CP183" s="21"/>
      <c r="CQ183" s="21"/>
      <c r="CR183" s="21"/>
      <c r="CS183" s="21"/>
      <c r="CT183" s="21"/>
      <c r="CU183" s="21"/>
      <c r="CV183" s="21"/>
    </row>
    <row r="184" spans="1:100" x14ac:dyDescent="0.2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197">
        <v>242.89916294835405</v>
      </c>
      <c r="CI184" s="197">
        <v>247.19413120111759</v>
      </c>
      <c r="CJ184" s="197">
        <v>251.52291095575697</v>
      </c>
      <c r="CK184" s="197">
        <v>257.42062567076078</v>
      </c>
      <c r="CL184" s="197">
        <v>261.65073116872389</v>
      </c>
      <c r="CM184" s="200">
        <v>264.34072047159822</v>
      </c>
      <c r="CN184" s="21"/>
      <c r="CO184" s="21"/>
      <c r="CP184" s="21"/>
      <c r="CQ184" s="21"/>
      <c r="CR184" s="21"/>
      <c r="CS184" s="21"/>
      <c r="CT184" s="21"/>
      <c r="CU184" s="21"/>
      <c r="CV184" s="21"/>
    </row>
    <row r="185" spans="1:100" x14ac:dyDescent="0.2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197">
        <v>190.10789581039327</v>
      </c>
      <c r="CI185" s="197">
        <v>194.01943973775042</v>
      </c>
      <c r="CJ185" s="197">
        <v>197.14189997525921</v>
      </c>
      <c r="CK185" s="197">
        <v>198.76123006602589</v>
      </c>
      <c r="CL185" s="197">
        <v>199.6752939622169</v>
      </c>
      <c r="CM185" s="200">
        <v>199.81107868775899</v>
      </c>
      <c r="CN185" s="21"/>
      <c r="CO185" s="21"/>
      <c r="CP185" s="21"/>
      <c r="CQ185" s="21"/>
      <c r="CR185" s="21"/>
      <c r="CS185" s="21"/>
      <c r="CT185" s="21"/>
      <c r="CU185" s="21"/>
      <c r="CV185" s="21"/>
    </row>
    <row r="186" spans="1:100" x14ac:dyDescent="0.2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197">
        <v>208.2301094488862</v>
      </c>
      <c r="CI186" s="197">
        <v>210.52464828198148</v>
      </c>
      <c r="CJ186" s="197">
        <v>213.61198206993845</v>
      </c>
      <c r="CK186" s="197">
        <v>215.09119307146742</v>
      </c>
      <c r="CL186" s="197">
        <v>216.50287500118066</v>
      </c>
      <c r="CM186" s="200">
        <v>217.00566686408087</v>
      </c>
      <c r="CN186" s="21"/>
      <c r="CO186" s="21"/>
      <c r="CP186" s="21"/>
      <c r="CQ186" s="21"/>
      <c r="CR186" s="21"/>
      <c r="CS186" s="21"/>
      <c r="CT186" s="21"/>
      <c r="CU186" s="21"/>
      <c r="CV186" s="21"/>
    </row>
    <row r="187" spans="1:100" x14ac:dyDescent="0.2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197">
        <v>191.67586902235595</v>
      </c>
      <c r="CI187" s="197">
        <v>197.69210585100086</v>
      </c>
      <c r="CJ187" s="197">
        <v>204.00958953915253</v>
      </c>
      <c r="CK187" s="197">
        <v>208.03933009076786</v>
      </c>
      <c r="CL187" s="197">
        <v>212.72801586808225</v>
      </c>
      <c r="CM187" s="200">
        <v>215.89837184845578</v>
      </c>
      <c r="CN187" s="21"/>
      <c r="CO187" s="21"/>
      <c r="CP187" s="21"/>
      <c r="CQ187" s="21"/>
      <c r="CR187" s="21"/>
      <c r="CS187" s="21"/>
      <c r="CT187" s="21"/>
      <c r="CU187" s="21"/>
      <c r="CV187" s="21"/>
    </row>
    <row r="188" spans="1:100" x14ac:dyDescent="0.2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197">
        <v>225.29028588579763</v>
      </c>
      <c r="CI188" s="197">
        <v>230.51771357286796</v>
      </c>
      <c r="CJ188" s="197">
        <v>233.1038941722193</v>
      </c>
      <c r="CK188" s="197">
        <v>236.72111529304743</v>
      </c>
      <c r="CL188" s="197">
        <v>239.36350234803555</v>
      </c>
      <c r="CM188" s="200">
        <v>244.67849676331633</v>
      </c>
      <c r="CN188" s="21"/>
      <c r="CO188" s="21"/>
      <c r="CP188" s="21"/>
      <c r="CQ188" s="21"/>
      <c r="CR188" s="21"/>
      <c r="CS188" s="21"/>
      <c r="CT188" s="21"/>
      <c r="CU188" s="21"/>
      <c r="CV188" s="21"/>
    </row>
    <row r="189" spans="1:100" x14ac:dyDescent="0.2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197">
        <v>219.40093580212542</v>
      </c>
      <c r="CI189" s="197">
        <v>221.75333671156343</v>
      </c>
      <c r="CJ189" s="197">
        <v>227.70472119848645</v>
      </c>
      <c r="CK189" s="197">
        <v>233.02287881406605</v>
      </c>
      <c r="CL189" s="197">
        <v>238.65457662073891</v>
      </c>
      <c r="CM189" s="200">
        <v>241.33074497466404</v>
      </c>
      <c r="CN189" s="21"/>
      <c r="CO189" s="21"/>
      <c r="CP189" s="21"/>
      <c r="CQ189" s="21"/>
      <c r="CR189" s="21"/>
      <c r="CS189" s="21"/>
      <c r="CT189" s="21"/>
      <c r="CU189" s="21"/>
      <c r="CV189" s="21"/>
    </row>
    <row r="190" spans="1:100" x14ac:dyDescent="0.2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197">
        <v>229.88729504241942</v>
      </c>
      <c r="CI190" s="197">
        <v>232.24315302540231</v>
      </c>
      <c r="CJ190" s="197">
        <v>232.86942162048763</v>
      </c>
      <c r="CK190" s="197">
        <v>231.98643718203382</v>
      </c>
      <c r="CL190" s="197">
        <v>237.32482321139915</v>
      </c>
      <c r="CM190" s="200">
        <v>245.57915106721907</v>
      </c>
      <c r="CN190" s="21"/>
      <c r="CO190" s="21"/>
      <c r="CP190" s="21"/>
      <c r="CQ190" s="21"/>
      <c r="CR190" s="21"/>
      <c r="CS190" s="21"/>
      <c r="CT190" s="21"/>
      <c r="CU190" s="21"/>
      <c r="CV190" s="21"/>
    </row>
    <row r="191" spans="1:100" x14ac:dyDescent="0.2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197">
        <v>185.85724601881361</v>
      </c>
      <c r="CI191" s="197">
        <v>189.67008961997053</v>
      </c>
      <c r="CJ191" s="197">
        <v>192.89134071721512</v>
      </c>
      <c r="CK191" s="197">
        <v>194.26146320678333</v>
      </c>
      <c r="CL191" s="197">
        <v>194.24622150461337</v>
      </c>
      <c r="CM191" s="200">
        <v>193.91579361326404</v>
      </c>
      <c r="CN191" s="21"/>
      <c r="CO191" s="21"/>
      <c r="CP191" s="21"/>
      <c r="CQ191" s="21"/>
      <c r="CR191" s="21"/>
      <c r="CS191" s="21"/>
      <c r="CT191" s="21"/>
      <c r="CU191" s="21"/>
      <c r="CV191" s="21"/>
    </row>
    <row r="192" spans="1:100" x14ac:dyDescent="0.2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197">
        <v>276.61126388792246</v>
      </c>
      <c r="CI192" s="197">
        <v>279.05564194716499</v>
      </c>
      <c r="CJ192" s="197">
        <v>282.58047696278999</v>
      </c>
      <c r="CK192" s="197">
        <v>287.130081287255</v>
      </c>
      <c r="CL192" s="197">
        <v>293.00845891684668</v>
      </c>
      <c r="CM192" s="200">
        <v>299.34642076951235</v>
      </c>
      <c r="CN192" s="21"/>
      <c r="CO192" s="21"/>
      <c r="CP192" s="21"/>
      <c r="CQ192" s="21"/>
      <c r="CR192" s="21"/>
      <c r="CS192" s="21"/>
      <c r="CT192" s="21"/>
      <c r="CU192" s="21"/>
      <c r="CV192" s="21"/>
    </row>
    <row r="193" spans="1:100" x14ac:dyDescent="0.2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197">
        <v>220.26759004436244</v>
      </c>
      <c r="CI193" s="197">
        <v>221.92126570671508</v>
      </c>
      <c r="CJ193" s="197">
        <v>222.71008187399011</v>
      </c>
      <c r="CK193" s="197">
        <v>223.89085665178632</v>
      </c>
      <c r="CL193" s="197">
        <v>224.82518460328129</v>
      </c>
      <c r="CM193" s="200">
        <v>226.01439694494147</v>
      </c>
      <c r="CN193" s="21"/>
      <c r="CO193" s="21"/>
      <c r="CP193" s="21"/>
      <c r="CQ193" s="21"/>
      <c r="CR193" s="21"/>
      <c r="CS193" s="21"/>
      <c r="CT193" s="21"/>
      <c r="CU193" s="21"/>
      <c r="CV193" s="21"/>
    </row>
    <row r="194" spans="1:100" x14ac:dyDescent="0.2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197">
        <v>173.20881850511196</v>
      </c>
      <c r="CI194" s="197">
        <v>176.4726583203263</v>
      </c>
      <c r="CJ194" s="197">
        <v>180.31451265323946</v>
      </c>
      <c r="CK194" s="197">
        <v>182.82626155832236</v>
      </c>
      <c r="CL194" s="197">
        <v>184.54038044722196</v>
      </c>
      <c r="CM194" s="200">
        <v>185.23058649646859</v>
      </c>
      <c r="CN194" s="21"/>
      <c r="CO194" s="21"/>
      <c r="CP194" s="21"/>
      <c r="CQ194" s="21"/>
      <c r="CR194" s="21"/>
      <c r="CS194" s="21"/>
      <c r="CT194" s="21"/>
      <c r="CU194" s="21"/>
      <c r="CV194" s="21"/>
    </row>
    <row r="195" spans="1:100" x14ac:dyDescent="0.2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197">
        <v>236.78616810622816</v>
      </c>
      <c r="CI195" s="197">
        <v>238.5860402466902</v>
      </c>
      <c r="CJ195" s="197">
        <v>240.26313977729137</v>
      </c>
      <c r="CK195" s="197">
        <v>242.07615033176901</v>
      </c>
      <c r="CL195" s="197">
        <v>244.62914832794476</v>
      </c>
      <c r="CM195" s="200">
        <v>247.61198504530984</v>
      </c>
      <c r="CN195" s="21"/>
      <c r="CO195" s="21"/>
      <c r="CP195" s="21"/>
      <c r="CQ195" s="21"/>
      <c r="CR195" s="21"/>
      <c r="CS195" s="21"/>
      <c r="CT195" s="21"/>
      <c r="CU195" s="21"/>
      <c r="CV195" s="21"/>
    </row>
    <row r="196" spans="1:100" x14ac:dyDescent="0.2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197">
        <v>181.47571893326503</v>
      </c>
      <c r="CI196" s="197">
        <v>185.63381190535958</v>
      </c>
      <c r="CJ196" s="197">
        <v>190.71134061892306</v>
      </c>
      <c r="CK196" s="197">
        <v>194.95552247428495</v>
      </c>
      <c r="CL196" s="197">
        <v>197.45122147996983</v>
      </c>
      <c r="CM196" s="200">
        <v>197.35499433919347</v>
      </c>
      <c r="CN196" s="21"/>
      <c r="CO196" s="21"/>
      <c r="CP196" s="21"/>
      <c r="CQ196" s="21"/>
      <c r="CR196" s="21"/>
      <c r="CS196" s="21"/>
      <c r="CT196" s="21"/>
      <c r="CU196" s="21"/>
      <c r="CV196" s="21"/>
    </row>
    <row r="197" spans="1:100" x14ac:dyDescent="0.2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197">
        <v>198.55559044844935</v>
      </c>
      <c r="CI197" s="197">
        <v>201.97773886344041</v>
      </c>
      <c r="CJ197" s="197">
        <v>203.02503174586869</v>
      </c>
      <c r="CK197" s="197">
        <v>203.04990878918773</v>
      </c>
      <c r="CL197" s="197">
        <v>202.27090268247335</v>
      </c>
      <c r="CM197" s="200">
        <v>202.39932133405335</v>
      </c>
      <c r="CN197" s="21"/>
      <c r="CO197" s="21"/>
      <c r="CP197" s="21"/>
      <c r="CQ197" s="21"/>
      <c r="CR197" s="21"/>
      <c r="CS197" s="21"/>
      <c r="CT197" s="21"/>
      <c r="CU197" s="21"/>
      <c r="CV197" s="21"/>
    </row>
    <row r="198" spans="1:100" x14ac:dyDescent="0.2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197">
        <v>202.11958385492503</v>
      </c>
      <c r="CI198" s="197">
        <v>207.06703788409732</v>
      </c>
      <c r="CJ198" s="197">
        <v>210.95381473892544</v>
      </c>
      <c r="CK198" s="197">
        <v>211.45970252527957</v>
      </c>
      <c r="CL198" s="197">
        <v>211.65864548151046</v>
      </c>
      <c r="CM198" s="200">
        <v>211.29112199943401</v>
      </c>
      <c r="CN198" s="21"/>
      <c r="CO198" s="21"/>
      <c r="CP198" s="21"/>
      <c r="CQ198" s="21"/>
      <c r="CR198" s="21"/>
      <c r="CS198" s="21"/>
      <c r="CT198" s="21"/>
      <c r="CU198" s="21"/>
      <c r="CV198" s="21"/>
    </row>
    <row r="199" spans="1:100" x14ac:dyDescent="0.2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197">
        <v>226.1974469205318</v>
      </c>
      <c r="CI199" s="197">
        <v>229.32459681673564</v>
      </c>
      <c r="CJ199" s="197">
        <v>232.78423834213902</v>
      </c>
      <c r="CK199" s="197">
        <v>234.79021445977307</v>
      </c>
      <c r="CL199" s="197">
        <v>235.85212142938997</v>
      </c>
      <c r="CM199" s="200">
        <v>235.62391774300661</v>
      </c>
      <c r="CN199" s="21"/>
      <c r="CO199" s="21"/>
      <c r="CP199" s="21"/>
      <c r="CQ199" s="21"/>
      <c r="CR199" s="21"/>
      <c r="CS199" s="21"/>
      <c r="CT199" s="21"/>
      <c r="CU199" s="21"/>
      <c r="CV199" s="21"/>
    </row>
    <row r="200" spans="1:100" x14ac:dyDescent="0.2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197">
        <v>208.06176356629143</v>
      </c>
      <c r="CI200" s="197">
        <v>212.57977503457377</v>
      </c>
      <c r="CJ200" s="197">
        <v>216.8207495207557</v>
      </c>
      <c r="CK200" s="197">
        <v>220.48850907321878</v>
      </c>
      <c r="CL200" s="197">
        <v>222.01880972424124</v>
      </c>
      <c r="CM200" s="200">
        <v>222.6789054272794</v>
      </c>
      <c r="CN200" s="21"/>
      <c r="CO200" s="21"/>
      <c r="CP200" s="21"/>
      <c r="CQ200" s="21"/>
      <c r="CR200" s="21"/>
      <c r="CS200" s="21"/>
      <c r="CT200" s="21"/>
      <c r="CU200" s="21"/>
      <c r="CV200" s="21"/>
    </row>
    <row r="201" spans="1:100" x14ac:dyDescent="0.2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197">
        <v>201.28515683869864</v>
      </c>
      <c r="CI201" s="197">
        <v>206.16379476065444</v>
      </c>
      <c r="CJ201" s="197">
        <v>212.31629497884941</v>
      </c>
      <c r="CK201" s="197">
        <v>217.85685070498064</v>
      </c>
      <c r="CL201" s="197">
        <v>222.23986895117068</v>
      </c>
      <c r="CM201" s="200">
        <v>224.27894275823724</v>
      </c>
      <c r="CN201" s="21"/>
      <c r="CO201" s="21"/>
      <c r="CP201" s="21"/>
      <c r="CQ201" s="21"/>
      <c r="CR201" s="21"/>
      <c r="CS201" s="21"/>
      <c r="CT201" s="21"/>
      <c r="CU201" s="21"/>
      <c r="CV201" s="21"/>
    </row>
    <row r="202" spans="1:100" x14ac:dyDescent="0.2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197">
        <v>190.85939800589344</v>
      </c>
      <c r="CI202" s="197">
        <v>193.27304310163618</v>
      </c>
      <c r="CJ202" s="197">
        <v>195.70537079038795</v>
      </c>
      <c r="CK202" s="197">
        <v>198.56662402236509</v>
      </c>
      <c r="CL202" s="197">
        <v>200.6967533836831</v>
      </c>
      <c r="CM202" s="200">
        <v>201.92935070647303</v>
      </c>
      <c r="CN202" s="21"/>
      <c r="CO202" s="21"/>
      <c r="CP202" s="21"/>
      <c r="CQ202" s="21"/>
      <c r="CR202" s="21"/>
      <c r="CS202" s="21"/>
      <c r="CT202" s="21"/>
      <c r="CU202" s="21"/>
      <c r="CV202" s="21"/>
    </row>
    <row r="203" spans="1:100" x14ac:dyDescent="0.2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197">
        <v>202.58210743614151</v>
      </c>
      <c r="CI203" s="197">
        <v>205.52577506010797</v>
      </c>
      <c r="CJ203" s="197">
        <v>208.1428998997026</v>
      </c>
      <c r="CK203" s="197">
        <v>209.17637104175824</v>
      </c>
      <c r="CL203" s="197">
        <v>211.68531190459771</v>
      </c>
      <c r="CM203" s="200">
        <v>213.78430114266865</v>
      </c>
      <c r="CN203" s="21"/>
      <c r="CO203" s="21"/>
      <c r="CP203" s="21"/>
      <c r="CQ203" s="21"/>
      <c r="CR203" s="21"/>
      <c r="CS203" s="21"/>
      <c r="CT203" s="21"/>
      <c r="CU203" s="21"/>
      <c r="CV203" s="21"/>
    </row>
    <row r="204" spans="1:100" x14ac:dyDescent="0.2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197">
        <v>214.64800172849968</v>
      </c>
      <c r="CI204" s="197">
        <v>217.89500534117971</v>
      </c>
      <c r="CJ204" s="197">
        <v>226.4927793062518</v>
      </c>
      <c r="CK204" s="197">
        <v>231.51123710659786</v>
      </c>
      <c r="CL204" s="197">
        <v>233.45044178230901</v>
      </c>
      <c r="CM204" s="200">
        <v>231.95694597612663</v>
      </c>
      <c r="CN204" s="21"/>
      <c r="CO204" s="21"/>
      <c r="CP204" s="21"/>
      <c r="CQ204" s="21"/>
      <c r="CR204" s="21"/>
      <c r="CS204" s="21"/>
      <c r="CT204" s="21"/>
      <c r="CU204" s="21"/>
      <c r="CV204" s="21"/>
    </row>
    <row r="205" spans="1:100" x14ac:dyDescent="0.2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197">
        <v>272.97639382898728</v>
      </c>
      <c r="CI205" s="197">
        <v>277.18785731180202</v>
      </c>
      <c r="CJ205" s="197">
        <v>279.37139255008788</v>
      </c>
      <c r="CK205" s="197">
        <v>282.53867681646369</v>
      </c>
      <c r="CL205" s="197">
        <v>286.00450120217835</v>
      </c>
      <c r="CM205" s="200">
        <v>291.12914449068114</v>
      </c>
      <c r="CN205" s="21"/>
      <c r="CO205" s="21"/>
      <c r="CP205" s="21"/>
      <c r="CQ205" s="21"/>
      <c r="CR205" s="21"/>
      <c r="CS205" s="21"/>
      <c r="CT205" s="21"/>
      <c r="CU205" s="21"/>
      <c r="CV205" s="21"/>
    </row>
    <row r="206" spans="1:100" x14ac:dyDescent="0.2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197">
        <v>204.60692302851908</v>
      </c>
      <c r="CI206" s="197">
        <v>205.77466451888745</v>
      </c>
      <c r="CJ206" s="197">
        <v>209.88924673468</v>
      </c>
      <c r="CK206" s="197">
        <v>214.74680259423067</v>
      </c>
      <c r="CL206" s="197">
        <v>219.76962155115791</v>
      </c>
      <c r="CM206" s="200">
        <v>221.71164807002052</v>
      </c>
      <c r="CN206" s="21"/>
      <c r="CO206" s="21"/>
      <c r="CP206" s="21"/>
      <c r="CQ206" s="21"/>
      <c r="CR206" s="21"/>
      <c r="CS206" s="21"/>
      <c r="CT206" s="21"/>
      <c r="CU206" s="21"/>
      <c r="CV206" s="21"/>
    </row>
    <row r="207" spans="1:100" x14ac:dyDescent="0.2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197">
        <v>236.60174180116277</v>
      </c>
      <c r="CI207" s="197">
        <v>238.34310352795137</v>
      </c>
      <c r="CJ207" s="197">
        <v>240.62811022495984</v>
      </c>
      <c r="CK207" s="197">
        <v>244.30462824150288</v>
      </c>
      <c r="CL207" s="197">
        <v>246.16487476224378</v>
      </c>
      <c r="CM207" s="200">
        <v>247.4016283642558</v>
      </c>
      <c r="CN207" s="21"/>
      <c r="CO207" s="21"/>
      <c r="CP207" s="21"/>
      <c r="CQ207" s="21"/>
      <c r="CR207" s="21"/>
      <c r="CS207" s="21"/>
      <c r="CT207" s="21"/>
      <c r="CU207" s="21"/>
      <c r="CV207" s="21"/>
    </row>
    <row r="208" spans="1:100" x14ac:dyDescent="0.2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197">
        <v>313.93240446312143</v>
      </c>
      <c r="CI208" s="197">
        <v>320.70292650031053</v>
      </c>
      <c r="CJ208" s="197">
        <v>328.52498896969036</v>
      </c>
      <c r="CK208" s="197">
        <v>333.1312630762896</v>
      </c>
      <c r="CL208" s="197">
        <v>334.62236600720871</v>
      </c>
      <c r="CM208" s="200">
        <v>338.17086182951698</v>
      </c>
      <c r="CN208" s="21"/>
      <c r="CO208" s="21"/>
      <c r="CP208" s="21"/>
      <c r="CQ208" s="21"/>
      <c r="CR208" s="21"/>
      <c r="CS208" s="21"/>
      <c r="CT208" s="21"/>
      <c r="CU208" s="21"/>
      <c r="CV208" s="21"/>
    </row>
    <row r="209" spans="1:100" x14ac:dyDescent="0.2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197">
        <v>182.19569490967487</v>
      </c>
      <c r="CI209" s="197">
        <v>183.66739036055171</v>
      </c>
      <c r="CJ209" s="197">
        <v>184.42094722545667</v>
      </c>
      <c r="CK209" s="197">
        <v>186.82872022700849</v>
      </c>
      <c r="CL209" s="197">
        <v>187.58827066640356</v>
      </c>
      <c r="CM209" s="200">
        <v>187.65605542552387</v>
      </c>
      <c r="CN209" s="21"/>
      <c r="CO209" s="21"/>
      <c r="CP209" s="21"/>
      <c r="CQ209" s="21"/>
      <c r="CR209" s="21"/>
      <c r="CS209" s="21"/>
      <c r="CT209" s="21"/>
      <c r="CU209" s="21"/>
      <c r="CV209" s="21"/>
    </row>
    <row r="210" spans="1:100" x14ac:dyDescent="0.2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197">
        <v>228.17700567974691</v>
      </c>
      <c r="CI210" s="197">
        <v>231.51199261850141</v>
      </c>
      <c r="CJ210" s="197">
        <v>236.05054004900333</v>
      </c>
      <c r="CK210" s="197">
        <v>241.88991848378305</v>
      </c>
      <c r="CL210" s="197">
        <v>247.54352534549813</v>
      </c>
      <c r="CM210" s="200">
        <v>252.90830670357889</v>
      </c>
      <c r="CN210" s="21"/>
      <c r="CO210" s="21"/>
      <c r="CP210" s="21"/>
      <c r="CQ210" s="21"/>
      <c r="CR210" s="21"/>
      <c r="CS210" s="21"/>
      <c r="CT210" s="21"/>
      <c r="CU210" s="21"/>
      <c r="CV210" s="21"/>
    </row>
    <row r="211" spans="1:100" x14ac:dyDescent="0.2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197">
        <v>181.33470921506259</v>
      </c>
      <c r="CI211" s="197">
        <v>183.73299614781078</v>
      </c>
      <c r="CJ211" s="197">
        <v>186.45264417178967</v>
      </c>
      <c r="CK211" s="197">
        <v>189.10290466407977</v>
      </c>
      <c r="CL211" s="197">
        <v>190.48185359176728</v>
      </c>
      <c r="CM211" s="200">
        <v>190.39563575630157</v>
      </c>
      <c r="CN211" s="21"/>
      <c r="CO211" s="21"/>
      <c r="CP211" s="21"/>
      <c r="CQ211" s="21"/>
      <c r="CR211" s="21"/>
      <c r="CS211" s="21"/>
      <c r="CT211" s="21"/>
      <c r="CU211" s="21"/>
      <c r="CV211" s="21"/>
    </row>
    <row r="212" spans="1:100" x14ac:dyDescent="0.2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197">
        <v>200.79857208578821</v>
      </c>
      <c r="CI212" s="197">
        <v>202.11234207970006</v>
      </c>
      <c r="CJ212" s="197">
        <v>205.03980695767169</v>
      </c>
      <c r="CK212" s="197">
        <v>207.91204881629378</v>
      </c>
      <c r="CL212" s="197">
        <v>210.14068587832119</v>
      </c>
      <c r="CM212" s="200">
        <v>211.13046768074796</v>
      </c>
      <c r="CN212" s="21"/>
      <c r="CO212" s="21"/>
      <c r="CP212" s="21"/>
      <c r="CQ212" s="21"/>
      <c r="CR212" s="21"/>
      <c r="CS212" s="21"/>
      <c r="CT212" s="21"/>
      <c r="CU212" s="21"/>
      <c r="CV212" s="21"/>
    </row>
    <row r="213" spans="1:100" x14ac:dyDescent="0.2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197">
        <v>177.51097552232795</v>
      </c>
      <c r="CI213" s="197">
        <v>177.93227415042648</v>
      </c>
      <c r="CJ213" s="197">
        <v>181.43507984884536</v>
      </c>
      <c r="CK213" s="197">
        <v>185.22414396753331</v>
      </c>
      <c r="CL213" s="197">
        <v>189.55156340743272</v>
      </c>
      <c r="CM213" s="200">
        <v>191.47416044725659</v>
      </c>
      <c r="CN213" s="21"/>
      <c r="CO213" s="21"/>
      <c r="CP213" s="21"/>
      <c r="CQ213" s="21"/>
      <c r="CR213" s="21"/>
      <c r="CS213" s="21"/>
      <c r="CT213" s="21"/>
      <c r="CU213" s="21"/>
      <c r="CV213" s="21"/>
    </row>
    <row r="214" spans="1:100" x14ac:dyDescent="0.2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197">
        <v>223.72939435626282</v>
      </c>
      <c r="CI214" s="197">
        <v>225.63462490919724</v>
      </c>
      <c r="CJ214" s="197">
        <v>226.78158883147105</v>
      </c>
      <c r="CK214" s="197">
        <v>230.68841104535042</v>
      </c>
      <c r="CL214" s="197">
        <v>234.61092173164397</v>
      </c>
      <c r="CM214" s="200">
        <v>239.67520946422485</v>
      </c>
      <c r="CN214" s="21"/>
      <c r="CO214" s="21"/>
      <c r="CP214" s="21"/>
      <c r="CQ214" s="21"/>
      <c r="CR214" s="21"/>
      <c r="CS214" s="21"/>
      <c r="CT214" s="21"/>
      <c r="CU214" s="21"/>
      <c r="CV214" s="21"/>
    </row>
    <row r="215" spans="1:100" x14ac:dyDescent="0.2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197">
        <v>208.51294952836034</v>
      </c>
      <c r="CI215" s="197">
        <v>208.02808308670151</v>
      </c>
      <c r="CJ215" s="197">
        <v>212.17448430829435</v>
      </c>
      <c r="CK215" s="197">
        <v>215.56721210509409</v>
      </c>
      <c r="CL215" s="197">
        <v>218.65029000834306</v>
      </c>
      <c r="CM215" s="200">
        <v>219.08041124905617</v>
      </c>
      <c r="CN215" s="21"/>
      <c r="CO215" s="21"/>
      <c r="CP215" s="21"/>
      <c r="CQ215" s="21"/>
      <c r="CR215" s="21"/>
      <c r="CS215" s="21"/>
      <c r="CT215" s="21"/>
      <c r="CU215" s="21"/>
      <c r="CV215" s="21"/>
    </row>
    <row r="216" spans="1:100" x14ac:dyDescent="0.2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197">
        <v>222.22302400879701</v>
      </c>
      <c r="CI216" s="197">
        <v>222.73513242934632</v>
      </c>
      <c r="CJ216" s="197">
        <v>222.87832283067698</v>
      </c>
      <c r="CK216" s="197">
        <v>223.92767893179803</v>
      </c>
      <c r="CL216" s="197">
        <v>228.77342643879754</v>
      </c>
      <c r="CM216" s="200">
        <v>236.10262979762564</v>
      </c>
      <c r="CN216" s="21"/>
      <c r="CO216" s="21"/>
      <c r="CP216" s="21"/>
      <c r="CQ216" s="21"/>
      <c r="CR216" s="21"/>
      <c r="CS216" s="21"/>
      <c r="CT216" s="21"/>
      <c r="CU216" s="21"/>
      <c r="CV216" s="21"/>
    </row>
    <row r="217" spans="1:100" x14ac:dyDescent="0.2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197">
        <v>155.7016265706539</v>
      </c>
      <c r="CI217" s="197">
        <v>156.78322999218997</v>
      </c>
      <c r="CJ217" s="197">
        <v>160.06687495583097</v>
      </c>
      <c r="CK217" s="197">
        <v>163.74764150360576</v>
      </c>
      <c r="CL217" s="197">
        <v>166.05305981511935</v>
      </c>
      <c r="CM217" s="200">
        <v>166.80447041036862</v>
      </c>
      <c r="CN217" s="21"/>
      <c r="CO217" s="21"/>
      <c r="CP217" s="21"/>
      <c r="CQ217" s="21"/>
      <c r="CR217" s="21"/>
      <c r="CS217" s="21"/>
      <c r="CT217" s="21"/>
      <c r="CU217" s="21"/>
      <c r="CV217" s="21"/>
    </row>
    <row r="218" spans="1:100" x14ac:dyDescent="0.2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197">
        <v>274.05669369260556</v>
      </c>
      <c r="CI218" s="197">
        <v>275.19294181852717</v>
      </c>
      <c r="CJ218" s="197">
        <v>277.55558822046947</v>
      </c>
      <c r="CK218" s="197">
        <v>281.31484935728224</v>
      </c>
      <c r="CL218" s="197">
        <v>286.89891862607521</v>
      </c>
      <c r="CM218" s="200">
        <v>293.6756934355451</v>
      </c>
      <c r="CN218" s="21"/>
      <c r="CO218" s="21"/>
      <c r="CP218" s="21"/>
      <c r="CQ218" s="21"/>
      <c r="CR218" s="21"/>
      <c r="CS218" s="21"/>
      <c r="CT218" s="21"/>
      <c r="CU218" s="21"/>
      <c r="CV218" s="21"/>
    </row>
    <row r="219" spans="1:100" x14ac:dyDescent="0.2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197">
        <v>196.98298628461779</v>
      </c>
      <c r="CI219" s="197">
        <v>199.23644957917449</v>
      </c>
      <c r="CJ219" s="197">
        <v>202.65916397789115</v>
      </c>
      <c r="CK219" s="197">
        <v>205.84507207531928</v>
      </c>
      <c r="CL219" s="197">
        <v>207.68915693578435</v>
      </c>
      <c r="CM219" s="200">
        <v>208.4129212598628</v>
      </c>
      <c r="CN219" s="21"/>
      <c r="CO219" s="21"/>
      <c r="CP219" s="21"/>
      <c r="CQ219" s="21"/>
      <c r="CR219" s="21"/>
      <c r="CS219" s="21"/>
      <c r="CT219" s="21"/>
      <c r="CU219" s="21"/>
      <c r="CV219" s="21"/>
    </row>
    <row r="220" spans="1:100" x14ac:dyDescent="0.2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197">
        <v>158.22000010235254</v>
      </c>
      <c r="CI220" s="197">
        <v>159.88435039399906</v>
      </c>
      <c r="CJ220" s="197">
        <v>162.30875146790311</v>
      </c>
      <c r="CK220" s="197">
        <v>164.67725611628916</v>
      </c>
      <c r="CL220" s="197">
        <v>166.25067256743247</v>
      </c>
      <c r="CM220" s="200">
        <v>167.33195079605412</v>
      </c>
      <c r="CN220" s="21"/>
      <c r="CO220" s="21"/>
      <c r="CP220" s="21"/>
      <c r="CQ220" s="21"/>
      <c r="CR220" s="21"/>
      <c r="CS220" s="21"/>
      <c r="CT220" s="21"/>
      <c r="CU220" s="21"/>
      <c r="CV220" s="21"/>
    </row>
    <row r="221" spans="1:100" x14ac:dyDescent="0.2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197">
        <v>225.9042843061718</v>
      </c>
      <c r="CI221" s="197">
        <v>227.44417363836271</v>
      </c>
      <c r="CJ221" s="197">
        <v>229.62444624674018</v>
      </c>
      <c r="CK221" s="197">
        <v>229.89330193356565</v>
      </c>
      <c r="CL221" s="197">
        <v>229.86148375841503</v>
      </c>
      <c r="CM221" s="200">
        <v>229.32838110913596</v>
      </c>
      <c r="CN221" s="21"/>
      <c r="CO221" s="21"/>
      <c r="CP221" s="21"/>
      <c r="CQ221" s="21"/>
      <c r="CR221" s="21"/>
      <c r="CS221" s="21"/>
      <c r="CT221" s="21"/>
      <c r="CU221" s="21"/>
      <c r="CV221" s="21"/>
    </row>
    <row r="222" spans="1:100" x14ac:dyDescent="0.2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197">
        <v>172.86780981772367</v>
      </c>
      <c r="CI222" s="197">
        <v>175.46065234858065</v>
      </c>
      <c r="CJ222" s="197">
        <v>179.21428822381583</v>
      </c>
      <c r="CK222" s="197">
        <v>181.77848380642794</v>
      </c>
      <c r="CL222" s="197">
        <v>184.25475412317599</v>
      </c>
      <c r="CM222" s="200">
        <v>186.17674730043873</v>
      </c>
      <c r="CN222" s="21"/>
      <c r="CO222" s="21"/>
      <c r="CP222" s="21"/>
      <c r="CQ222" s="21"/>
      <c r="CR222" s="21"/>
      <c r="CS222" s="21"/>
      <c r="CT222" s="21"/>
      <c r="CU222" s="21"/>
      <c r="CV222" s="21"/>
    </row>
    <row r="223" spans="1:100" x14ac:dyDescent="0.2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197">
        <v>177.90843516868009</v>
      </c>
      <c r="CI223" s="197">
        <v>179.7952245225662</v>
      </c>
      <c r="CJ223" s="197">
        <v>182.2495822712261</v>
      </c>
      <c r="CK223" s="197">
        <v>182.91178395005502</v>
      </c>
      <c r="CL223" s="197">
        <v>183.56283207793072</v>
      </c>
      <c r="CM223" s="200">
        <v>184.01127878974378</v>
      </c>
      <c r="CN223" s="21"/>
      <c r="CO223" s="21"/>
      <c r="CP223" s="21"/>
      <c r="CQ223" s="21"/>
      <c r="CR223" s="21"/>
      <c r="CS223" s="21"/>
      <c r="CT223" s="21"/>
      <c r="CU223" s="21"/>
      <c r="CV223" s="21"/>
    </row>
    <row r="224" spans="1:100" x14ac:dyDescent="0.2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197">
        <v>179.40999941072528</v>
      </c>
      <c r="CI224" s="197">
        <v>181.2266904395733</v>
      </c>
      <c r="CJ224" s="197">
        <v>184.68418892706731</v>
      </c>
      <c r="CK224" s="197">
        <v>187.34206092042427</v>
      </c>
      <c r="CL224" s="197">
        <v>189.58588508626124</v>
      </c>
      <c r="CM224" s="200">
        <v>189.41552522746397</v>
      </c>
      <c r="CN224" s="21"/>
      <c r="CO224" s="21"/>
      <c r="CP224" s="21"/>
      <c r="CQ224" s="21"/>
      <c r="CR224" s="21"/>
      <c r="CS224" s="21"/>
      <c r="CT224" s="21"/>
      <c r="CU224" s="21"/>
      <c r="CV224" s="21"/>
    </row>
    <row r="225" spans="1:100" x14ac:dyDescent="0.2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197">
        <v>196.23008096045189</v>
      </c>
      <c r="CI225" s="197">
        <v>196.47337971694273</v>
      </c>
      <c r="CJ225" s="197">
        <v>198.63808444314654</v>
      </c>
      <c r="CK225" s="197">
        <v>202.30280406347424</v>
      </c>
      <c r="CL225" s="197">
        <v>203.89278858198034</v>
      </c>
      <c r="CM225" s="200">
        <v>202.69722972731094</v>
      </c>
      <c r="CN225" s="21"/>
      <c r="CO225" s="21"/>
      <c r="CP225" s="21"/>
      <c r="CQ225" s="21"/>
      <c r="CR225" s="21"/>
      <c r="CS225" s="21"/>
      <c r="CT225" s="21"/>
      <c r="CU225" s="21"/>
      <c r="CV225" s="21"/>
    </row>
    <row r="226" spans="1:100" x14ac:dyDescent="0.2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197">
        <v>190.96379265393725</v>
      </c>
      <c r="CI226" s="197">
        <v>193.42944881113007</v>
      </c>
      <c r="CJ226" s="197">
        <v>197.36491434538775</v>
      </c>
      <c r="CK226" s="197">
        <v>201.32989142176257</v>
      </c>
      <c r="CL226" s="197">
        <v>203.84256423177058</v>
      </c>
      <c r="CM226" s="200">
        <v>205.18103921728894</v>
      </c>
      <c r="CN226" s="21"/>
      <c r="CO226" s="21"/>
      <c r="CP226" s="21"/>
      <c r="CQ226" s="21"/>
      <c r="CR226" s="21"/>
      <c r="CS226" s="21"/>
      <c r="CT226" s="21"/>
      <c r="CU226" s="21"/>
      <c r="CV226" s="21"/>
    </row>
    <row r="227" spans="1:100" x14ac:dyDescent="0.2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197">
        <v>179.62241149028114</v>
      </c>
      <c r="CI227" s="197">
        <v>179.73152143586483</v>
      </c>
      <c r="CJ227" s="197">
        <v>182.69108200405472</v>
      </c>
      <c r="CK227" s="197">
        <v>185.84914043995082</v>
      </c>
      <c r="CL227" s="197">
        <v>188.62433156697867</v>
      </c>
      <c r="CM227" s="200">
        <v>189.75132448730434</v>
      </c>
      <c r="CN227" s="21"/>
      <c r="CO227" s="21"/>
      <c r="CP227" s="21"/>
      <c r="CQ227" s="21"/>
      <c r="CR227" s="21"/>
      <c r="CS227" s="21"/>
      <c r="CT227" s="21"/>
      <c r="CU227" s="21"/>
      <c r="CV227" s="21"/>
    </row>
    <row r="228" spans="1:100" x14ac:dyDescent="0.2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197">
        <v>174.79063096125648</v>
      </c>
      <c r="CI228" s="197">
        <v>176.31859312467768</v>
      </c>
      <c r="CJ228" s="197">
        <v>177.9771961926771</v>
      </c>
      <c r="CK228" s="197">
        <v>180.85195104882044</v>
      </c>
      <c r="CL228" s="197">
        <v>183.14031451911026</v>
      </c>
      <c r="CM228" s="200">
        <v>184.64687075643405</v>
      </c>
      <c r="CN228" s="21"/>
      <c r="CO228" s="21"/>
      <c r="CP228" s="21"/>
      <c r="CQ228" s="21"/>
      <c r="CR228" s="21"/>
      <c r="CS228" s="21"/>
      <c r="CT228" s="21"/>
      <c r="CU228" s="21"/>
      <c r="CV228" s="21"/>
    </row>
    <row r="229" spans="1:100" x14ac:dyDescent="0.2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197">
        <v>183.45228144157295</v>
      </c>
      <c r="CI229" s="197">
        <v>184.36702934651021</v>
      </c>
      <c r="CJ229" s="197">
        <v>187.78673010848465</v>
      </c>
      <c r="CK229" s="197">
        <v>192.07856845642263</v>
      </c>
      <c r="CL229" s="197">
        <v>196.59083172347039</v>
      </c>
      <c r="CM229" s="200">
        <v>199.28168443169616</v>
      </c>
      <c r="CN229" s="21"/>
      <c r="CO229" s="21"/>
      <c r="CP229" s="21"/>
      <c r="CQ229" s="21"/>
      <c r="CR229" s="21"/>
      <c r="CS229" s="21"/>
      <c r="CT229" s="21"/>
      <c r="CU229" s="21"/>
      <c r="CV229" s="21"/>
    </row>
    <row r="230" spans="1:100" x14ac:dyDescent="0.2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197">
        <v>174.4005685270059</v>
      </c>
      <c r="CI230" s="197">
        <v>175.52105445384322</v>
      </c>
      <c r="CJ230" s="197">
        <v>178.96734307098669</v>
      </c>
      <c r="CK230" s="197">
        <v>182.20840326849216</v>
      </c>
      <c r="CL230" s="197">
        <v>183.97295073413738</v>
      </c>
      <c r="CM230" s="200">
        <v>185.18950016284137</v>
      </c>
      <c r="CN230" s="21"/>
      <c r="CO230" s="21"/>
      <c r="CP230" s="21"/>
      <c r="CQ230" s="21"/>
      <c r="CR230" s="21"/>
      <c r="CS230" s="21"/>
      <c r="CT230" s="21"/>
      <c r="CU230" s="21"/>
      <c r="CV230" s="21"/>
    </row>
    <row r="231" spans="1:100" x14ac:dyDescent="0.2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197">
        <v>246.42230035563296</v>
      </c>
      <c r="CI231" s="197">
        <v>248.20949612235918</v>
      </c>
      <c r="CJ231" s="197">
        <v>251.40478309553546</v>
      </c>
      <c r="CK231" s="197">
        <v>255.94074018340743</v>
      </c>
      <c r="CL231" s="197">
        <v>261.45846715488898</v>
      </c>
      <c r="CM231" s="200">
        <v>267.54457204722297</v>
      </c>
      <c r="CN231" s="21"/>
      <c r="CO231" s="21"/>
      <c r="CP231" s="21"/>
      <c r="CQ231" s="21"/>
      <c r="CR231" s="21"/>
      <c r="CS231" s="21"/>
      <c r="CT231" s="21"/>
      <c r="CU231" s="21"/>
      <c r="CV231" s="21"/>
    </row>
    <row r="232" spans="1:100" x14ac:dyDescent="0.2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197">
        <v>202.71282460023875</v>
      </c>
      <c r="CI232" s="197">
        <v>202.53731171093432</v>
      </c>
      <c r="CJ232" s="197">
        <v>204.39211330934972</v>
      </c>
      <c r="CK232" s="197">
        <v>208.34915548639472</v>
      </c>
      <c r="CL232" s="197">
        <v>212.28867786652822</v>
      </c>
      <c r="CM232" s="200">
        <v>214.16593297862408</v>
      </c>
      <c r="CN232" s="21"/>
      <c r="CO232" s="21"/>
      <c r="CP232" s="21"/>
      <c r="CQ232" s="21"/>
      <c r="CR232" s="21"/>
      <c r="CS232" s="21"/>
      <c r="CT232" s="21"/>
      <c r="CU232" s="21"/>
      <c r="CV232" s="21"/>
    </row>
    <row r="233" spans="1:100" x14ac:dyDescent="0.2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197">
        <v>208.24113854534116</v>
      </c>
      <c r="CI233" s="197">
        <v>208.20592586911016</v>
      </c>
      <c r="CJ233" s="197">
        <v>211.65201869983684</v>
      </c>
      <c r="CK233" s="197">
        <v>217.77408268450083</v>
      </c>
      <c r="CL233" s="197">
        <v>221.73656739218131</v>
      </c>
      <c r="CM233" s="200">
        <v>222.94554855413057</v>
      </c>
      <c r="CN233" s="21"/>
      <c r="CO233" s="21"/>
      <c r="CP233" s="21"/>
      <c r="CQ233" s="21"/>
      <c r="CR233" s="21"/>
      <c r="CS233" s="21"/>
      <c r="CT233" s="21"/>
      <c r="CU233" s="21"/>
      <c r="CV233" s="21"/>
    </row>
    <row r="234" spans="1:100" x14ac:dyDescent="0.2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197">
        <v>285.83478912227741</v>
      </c>
      <c r="CI234" s="197">
        <v>290.6721563608574</v>
      </c>
      <c r="CJ234" s="197">
        <v>294.68128822946971</v>
      </c>
      <c r="CK234" s="197">
        <v>296.48353226096606</v>
      </c>
      <c r="CL234" s="197">
        <v>298.28854677509776</v>
      </c>
      <c r="CM234" s="200">
        <v>305.14711718416112</v>
      </c>
      <c r="CN234" s="21"/>
      <c r="CO234" s="21"/>
      <c r="CP234" s="21"/>
      <c r="CQ234" s="21"/>
      <c r="CR234" s="21"/>
      <c r="CS234" s="21"/>
      <c r="CT234" s="21"/>
      <c r="CU234" s="21"/>
      <c r="CV234" s="21"/>
    </row>
    <row r="235" spans="1:100" x14ac:dyDescent="0.2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197">
        <v>148.13658267393075</v>
      </c>
      <c r="CI235" s="197">
        <v>149.995211819107</v>
      </c>
      <c r="CJ235" s="197">
        <v>152.07160078717013</v>
      </c>
      <c r="CK235" s="197">
        <v>155.00832605022711</v>
      </c>
      <c r="CL235" s="197">
        <v>158.66156223441411</v>
      </c>
      <c r="CM235" s="200">
        <v>163.04589108603929</v>
      </c>
      <c r="CN235" s="21"/>
      <c r="CO235" s="21"/>
      <c r="CP235" s="21"/>
      <c r="CQ235" s="21"/>
      <c r="CR235" s="21"/>
      <c r="CS235" s="21"/>
      <c r="CT235" s="21"/>
      <c r="CU235" s="21"/>
      <c r="CV235" s="21"/>
    </row>
    <row r="236" spans="1:100" x14ac:dyDescent="0.2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197">
        <v>393.91049312992567</v>
      </c>
      <c r="CI236" s="197">
        <v>407.21989541169773</v>
      </c>
      <c r="CJ236" s="197">
        <v>429.66145105925807</v>
      </c>
      <c r="CK236" s="197">
        <v>455.19626339483693</v>
      </c>
      <c r="CL236" s="197">
        <v>478.07233103701805</v>
      </c>
      <c r="CM236" s="200">
        <v>498.41664149189296</v>
      </c>
      <c r="CN236" s="21"/>
      <c r="CO236" s="21"/>
      <c r="CP236" s="21"/>
      <c r="CQ236" s="21"/>
      <c r="CR236" s="21"/>
      <c r="CS236" s="21"/>
      <c r="CT236" s="21"/>
      <c r="CU236" s="21"/>
      <c r="CV236" s="21"/>
    </row>
    <row r="237" spans="1:100" x14ac:dyDescent="0.2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197">
        <v>362.91311348742232</v>
      </c>
      <c r="CI237" s="197">
        <v>377.89851260040024</v>
      </c>
      <c r="CJ237" s="197">
        <v>404.85658148387193</v>
      </c>
      <c r="CK237" s="197">
        <v>435.73069686148318</v>
      </c>
      <c r="CL237" s="197">
        <v>448.97489740067687</v>
      </c>
      <c r="CM237" s="200">
        <v>443.86162754342297</v>
      </c>
      <c r="CN237" s="21"/>
      <c r="CO237" s="21"/>
      <c r="CP237" s="21"/>
      <c r="CQ237" s="21"/>
      <c r="CR237" s="21"/>
      <c r="CS237" s="21"/>
      <c r="CT237" s="21"/>
      <c r="CU237" s="21"/>
      <c r="CV237" s="21"/>
    </row>
    <row r="238" spans="1:100" x14ac:dyDescent="0.2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197">
        <v>461.97724086112004</v>
      </c>
      <c r="CI238" s="197">
        <v>477.12255663110227</v>
      </c>
      <c r="CJ238" s="197">
        <v>513.15882618719706</v>
      </c>
      <c r="CK238" s="197">
        <v>552.21387223021168</v>
      </c>
      <c r="CL238" s="197">
        <v>574.92167952693399</v>
      </c>
      <c r="CM238" s="200">
        <v>581.1659231834343</v>
      </c>
      <c r="CN238" s="21"/>
      <c r="CO238" s="21"/>
      <c r="CP238" s="21"/>
      <c r="CQ238" s="21"/>
      <c r="CR238" s="21"/>
      <c r="CS238" s="21"/>
      <c r="CT238" s="21"/>
      <c r="CU238" s="21"/>
      <c r="CV238" s="21"/>
    </row>
    <row r="239" spans="1:100" x14ac:dyDescent="0.2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197">
        <v>342.55619106553212</v>
      </c>
      <c r="CI239" s="197">
        <v>332.64668281944824</v>
      </c>
      <c r="CJ239" s="197">
        <v>359.68872012449282</v>
      </c>
      <c r="CK239" s="197">
        <v>394.88606198872412</v>
      </c>
      <c r="CL239" s="197">
        <v>421.96730748828787</v>
      </c>
      <c r="CM239" s="200">
        <v>426.83348013364298</v>
      </c>
      <c r="CN239" s="21"/>
      <c r="CO239" s="21"/>
      <c r="CP239" s="21"/>
      <c r="CQ239" s="21"/>
      <c r="CR239" s="21"/>
      <c r="CS239" s="21"/>
      <c r="CT239" s="21"/>
      <c r="CU239" s="21"/>
      <c r="CV239" s="21"/>
    </row>
    <row r="240" spans="1:100" x14ac:dyDescent="0.2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197">
        <v>448.90636536406822</v>
      </c>
      <c r="CI240" s="197">
        <v>451.71185654252321</v>
      </c>
      <c r="CJ240" s="197">
        <v>462.30768842342945</v>
      </c>
      <c r="CK240" s="197">
        <v>483.72474765090101</v>
      </c>
      <c r="CL240" s="197">
        <v>507.26650129682434</v>
      </c>
      <c r="CM240" s="200">
        <v>524.91963795912238</v>
      </c>
      <c r="CN240" s="21"/>
      <c r="CO240" s="21"/>
      <c r="CP240" s="21"/>
      <c r="CQ240" s="21"/>
      <c r="CR240" s="21"/>
      <c r="CS240" s="21"/>
      <c r="CT240" s="21"/>
      <c r="CU240" s="21"/>
      <c r="CV240" s="21"/>
    </row>
    <row r="241" spans="1:100" x14ac:dyDescent="0.2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197">
        <v>482.62347047152508</v>
      </c>
      <c r="CI241" s="197">
        <v>477.20085655114809</v>
      </c>
      <c r="CJ241" s="197">
        <v>506.96576290581589</v>
      </c>
      <c r="CK241" s="197">
        <v>528.83592905374064</v>
      </c>
      <c r="CL241" s="197">
        <v>537.60375490062017</v>
      </c>
      <c r="CM241" s="200">
        <v>528.56519803056131</v>
      </c>
      <c r="CN241" s="21"/>
      <c r="CO241" s="21"/>
      <c r="CP241" s="21"/>
      <c r="CQ241" s="21"/>
      <c r="CR241" s="21"/>
      <c r="CS241" s="21"/>
      <c r="CT241" s="21"/>
      <c r="CU241" s="21"/>
      <c r="CV241" s="21"/>
    </row>
    <row r="242" spans="1:100" x14ac:dyDescent="0.2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197">
        <v>452.04846261090933</v>
      </c>
      <c r="CI242" s="197">
        <v>459.44770731876105</v>
      </c>
      <c r="CJ242" s="197">
        <v>476.01013410301283</v>
      </c>
      <c r="CK242" s="197">
        <v>502.02165807042167</v>
      </c>
      <c r="CL242" s="197">
        <v>525.49449414968763</v>
      </c>
      <c r="CM242" s="200">
        <v>549.59912319436376</v>
      </c>
      <c r="CN242" s="21"/>
      <c r="CO242" s="21"/>
      <c r="CP242" s="21"/>
      <c r="CQ242" s="21"/>
      <c r="CR242" s="21"/>
      <c r="CS242" s="21"/>
      <c r="CT242" s="21"/>
      <c r="CU242" s="21"/>
      <c r="CV242" s="21"/>
    </row>
    <row r="243" spans="1:100" x14ac:dyDescent="0.2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197">
        <v>259.12422785281001</v>
      </c>
      <c r="CI243" s="197">
        <v>265.23748209969222</v>
      </c>
      <c r="CJ243" s="197">
        <v>297.21048806456741</v>
      </c>
      <c r="CK243" s="197">
        <v>336.60523318853745</v>
      </c>
      <c r="CL243" s="197">
        <v>358.93865761490559</v>
      </c>
      <c r="CM243" s="200">
        <v>360.70898022668729</v>
      </c>
      <c r="CN243" s="21"/>
      <c r="CO243" s="21"/>
      <c r="CP243" s="21"/>
      <c r="CQ243" s="21"/>
      <c r="CR243" s="21"/>
      <c r="CS243" s="21"/>
      <c r="CT243" s="21"/>
      <c r="CU243" s="21"/>
      <c r="CV243" s="21"/>
    </row>
    <row r="244" spans="1:100" x14ac:dyDescent="0.2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197">
        <v>502.95810038251307</v>
      </c>
      <c r="CI244" s="197">
        <v>510.64489454645491</v>
      </c>
      <c r="CJ244" s="197">
        <v>525.69602224846903</v>
      </c>
      <c r="CK244" s="197">
        <v>541.33397269317095</v>
      </c>
      <c r="CL244" s="197">
        <v>561.65469078854755</v>
      </c>
      <c r="CM244" s="200">
        <v>585.5508300657674</v>
      </c>
      <c r="CN244" s="21"/>
      <c r="CO244" s="21"/>
      <c r="CP244" s="21"/>
      <c r="CQ244" s="21"/>
      <c r="CR244" s="21"/>
      <c r="CS244" s="21"/>
      <c r="CT244" s="21"/>
      <c r="CU244" s="21"/>
      <c r="CV244" s="21"/>
    </row>
    <row r="245" spans="1:100" x14ac:dyDescent="0.2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197">
        <v>290.74820776917471</v>
      </c>
      <c r="CI245" s="197">
        <v>311.81501376126522</v>
      </c>
      <c r="CJ245" s="197">
        <v>353.57161157305927</v>
      </c>
      <c r="CK245" s="197">
        <v>393.58334022618465</v>
      </c>
      <c r="CL245" s="197">
        <v>412.37090970484616</v>
      </c>
      <c r="CM245" s="200">
        <v>412.76156277179092</v>
      </c>
      <c r="CN245" s="21"/>
      <c r="CO245" s="21"/>
      <c r="CP245" s="21"/>
      <c r="CQ245" s="21"/>
      <c r="CR245" s="21"/>
      <c r="CS245" s="21"/>
      <c r="CT245" s="21"/>
      <c r="CU245" s="21"/>
      <c r="CV245" s="21"/>
    </row>
    <row r="246" spans="1:100" x14ac:dyDescent="0.2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197">
        <v>249.36321069042944</v>
      </c>
      <c r="CI246" s="197">
        <v>259.38657221517502</v>
      </c>
      <c r="CJ246" s="197">
        <v>282.27739244285186</v>
      </c>
      <c r="CK246" s="197">
        <v>308.85780616834808</v>
      </c>
      <c r="CL246" s="197">
        <v>322.5620131130155</v>
      </c>
      <c r="CM246" s="200">
        <v>327.51909528671297</v>
      </c>
      <c r="CN246" s="21"/>
      <c r="CO246" s="21"/>
      <c r="CP246" s="21"/>
      <c r="CQ246" s="21"/>
      <c r="CR246" s="21"/>
      <c r="CS246" s="21"/>
      <c r="CT246" s="21"/>
      <c r="CU246" s="21"/>
      <c r="CV246" s="21"/>
    </row>
    <row r="247" spans="1:100" x14ac:dyDescent="0.2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197">
        <v>357.75610391465437</v>
      </c>
      <c r="CI247" s="197">
        <v>366.45609923537467</v>
      </c>
      <c r="CJ247" s="197">
        <v>380.90712857450984</v>
      </c>
      <c r="CK247" s="197">
        <v>385.0263158453119</v>
      </c>
      <c r="CL247" s="197">
        <v>382.8071181986931</v>
      </c>
      <c r="CM247" s="200">
        <v>374.87961036069669</v>
      </c>
      <c r="CN247" s="21"/>
      <c r="CO247" s="21"/>
      <c r="CP247" s="21"/>
      <c r="CQ247" s="21"/>
      <c r="CR247" s="21"/>
      <c r="CS247" s="21"/>
      <c r="CT247" s="21"/>
      <c r="CU247" s="21"/>
      <c r="CV247" s="21"/>
    </row>
    <row r="248" spans="1:100" x14ac:dyDescent="0.2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197">
        <v>281.1451470187929</v>
      </c>
      <c r="CI248" s="197">
        <v>289.69420437311879</v>
      </c>
      <c r="CJ248" s="197">
        <v>309.51708869212626</v>
      </c>
      <c r="CK248" s="197">
        <v>324.48798319872009</v>
      </c>
      <c r="CL248" s="197">
        <v>335.85820381135875</v>
      </c>
      <c r="CM248" s="200">
        <v>342.96053358661322</v>
      </c>
      <c r="CN248" s="21"/>
      <c r="CO248" s="21"/>
      <c r="CP248" s="21"/>
      <c r="CQ248" s="21"/>
      <c r="CR248" s="21"/>
      <c r="CS248" s="21"/>
      <c r="CT248" s="21"/>
      <c r="CU248" s="21"/>
      <c r="CV248" s="21"/>
    </row>
    <row r="249" spans="1:100" x14ac:dyDescent="0.2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197">
        <v>308.71345559553265</v>
      </c>
      <c r="CI249" s="197">
        <v>325.23428246805128</v>
      </c>
      <c r="CJ249" s="197">
        <v>362.67191032855106</v>
      </c>
      <c r="CK249" s="197">
        <v>380.22260330453969</v>
      </c>
      <c r="CL249" s="197">
        <v>392.1328889975025</v>
      </c>
      <c r="CM249" s="200">
        <v>391.3318200234948</v>
      </c>
      <c r="CN249" s="21"/>
      <c r="CO249" s="21"/>
      <c r="CP249" s="21"/>
      <c r="CQ249" s="21"/>
      <c r="CR249" s="21"/>
      <c r="CS249" s="21"/>
      <c r="CT249" s="21"/>
      <c r="CU249" s="21"/>
      <c r="CV249" s="21"/>
    </row>
    <row r="250" spans="1:100" x14ac:dyDescent="0.2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197">
        <v>362.40232453253452</v>
      </c>
      <c r="CI250" s="197">
        <v>372.90301843355525</v>
      </c>
      <c r="CJ250" s="197">
        <v>407.43912624051291</v>
      </c>
      <c r="CK250" s="197">
        <v>442.57666416921029</v>
      </c>
      <c r="CL250" s="197">
        <v>465.87118589811485</v>
      </c>
      <c r="CM250" s="200">
        <v>463.15676033894005</v>
      </c>
      <c r="CN250" s="21"/>
      <c r="CO250" s="21"/>
      <c r="CP250" s="21"/>
      <c r="CQ250" s="21"/>
      <c r="CR250" s="21"/>
      <c r="CS250" s="21"/>
      <c r="CT250" s="21"/>
      <c r="CU250" s="21"/>
      <c r="CV250" s="21"/>
    </row>
    <row r="251" spans="1:100" x14ac:dyDescent="0.2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197">
        <v>494.91102448702787</v>
      </c>
      <c r="CI251" s="197">
        <v>496.24718196033791</v>
      </c>
      <c r="CJ251" s="197">
        <v>526.29588076610946</v>
      </c>
      <c r="CK251" s="197">
        <v>576.33833521457746</v>
      </c>
      <c r="CL251" s="197">
        <v>594.57641034468168</v>
      </c>
      <c r="CM251" s="200">
        <v>577.30197245598708</v>
      </c>
      <c r="CN251" s="21"/>
      <c r="CO251" s="21"/>
      <c r="CP251" s="21"/>
      <c r="CQ251" s="21"/>
      <c r="CR251" s="21"/>
      <c r="CS251" s="21"/>
      <c r="CT251" s="21"/>
      <c r="CU251" s="21"/>
      <c r="CV251" s="21"/>
    </row>
    <row r="252" spans="1:100" x14ac:dyDescent="0.2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197">
        <v>460.14032006141747</v>
      </c>
      <c r="CI252" s="197">
        <v>476.00703077207419</v>
      </c>
      <c r="CJ252" s="197">
        <v>515.61344755116568</v>
      </c>
      <c r="CK252" s="197">
        <v>556.09756443104197</v>
      </c>
      <c r="CL252" s="197">
        <v>581.41274596417793</v>
      </c>
      <c r="CM252" s="200">
        <v>590.91637759083028</v>
      </c>
      <c r="CN252" s="21"/>
      <c r="CO252" s="21"/>
      <c r="CP252" s="21"/>
      <c r="CQ252" s="21"/>
      <c r="CR252" s="21"/>
      <c r="CS252" s="21"/>
      <c r="CT252" s="21"/>
      <c r="CU252" s="21"/>
      <c r="CV252" s="21"/>
    </row>
    <row r="253" spans="1:100" x14ac:dyDescent="0.2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197">
        <v>272.30875250745095</v>
      </c>
      <c r="CI253" s="197">
        <v>262.10884039659277</v>
      </c>
      <c r="CJ253" s="197">
        <v>271.07578203723716</v>
      </c>
      <c r="CK253" s="197">
        <v>280.93246780047252</v>
      </c>
      <c r="CL253" s="197">
        <v>287.99578510636195</v>
      </c>
      <c r="CM253" s="200">
        <v>286.14514532909982</v>
      </c>
      <c r="CN253" s="21"/>
      <c r="CO253" s="21"/>
      <c r="CP253" s="21"/>
      <c r="CQ253" s="21"/>
      <c r="CR253" s="21"/>
      <c r="CS253" s="21"/>
      <c r="CT253" s="21"/>
      <c r="CU253" s="21"/>
      <c r="CV253" s="21"/>
    </row>
    <row r="254" spans="1:100" x14ac:dyDescent="0.2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197">
        <v>365.63134973891709</v>
      </c>
      <c r="CI254" s="197">
        <v>375.6623833983208</v>
      </c>
      <c r="CJ254" s="197">
        <v>395.11265029934589</v>
      </c>
      <c r="CK254" s="197">
        <v>424.23506652833322</v>
      </c>
      <c r="CL254" s="197">
        <v>442.46716206998263</v>
      </c>
      <c r="CM254" s="200">
        <v>450.07945641378797</v>
      </c>
      <c r="CN254" s="21"/>
      <c r="CO254" s="21"/>
      <c r="CP254" s="21"/>
      <c r="CQ254" s="21"/>
      <c r="CR254" s="21"/>
      <c r="CS254" s="21"/>
      <c r="CT254" s="21"/>
      <c r="CU254" s="21"/>
      <c r="CV254" s="21"/>
    </row>
    <row r="255" spans="1:100" x14ac:dyDescent="0.2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197">
        <v>404.05824788492396</v>
      </c>
      <c r="CI255" s="197">
        <v>411.46677018096489</v>
      </c>
      <c r="CJ255" s="197">
        <v>457.41892580713466</v>
      </c>
      <c r="CK255" s="197">
        <v>517.4178340803611</v>
      </c>
      <c r="CL255" s="197">
        <v>562.38268708017529</v>
      </c>
      <c r="CM255" s="200">
        <v>579.45084568456093</v>
      </c>
      <c r="CN255" s="21"/>
      <c r="CO255" s="21"/>
      <c r="CP255" s="21"/>
      <c r="CQ255" s="21"/>
      <c r="CR255" s="21"/>
      <c r="CS255" s="21"/>
      <c r="CT255" s="21"/>
      <c r="CU255" s="21"/>
      <c r="CV255" s="21"/>
    </row>
    <row r="256" spans="1:100" x14ac:dyDescent="0.2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197">
        <v>274.27837964939414</v>
      </c>
      <c r="CI256" s="197">
        <v>278.06492315316314</v>
      </c>
      <c r="CJ256" s="197">
        <v>290.62299653163501</v>
      </c>
      <c r="CK256" s="197">
        <v>308.89918801063328</v>
      </c>
      <c r="CL256" s="197">
        <v>318.87435367324332</v>
      </c>
      <c r="CM256" s="200">
        <v>326.13453174561653</v>
      </c>
      <c r="CN256" s="21"/>
      <c r="CO256" s="21"/>
      <c r="CP256" s="21"/>
      <c r="CQ256" s="21"/>
      <c r="CR256" s="21"/>
      <c r="CS256" s="21"/>
      <c r="CT256" s="21"/>
      <c r="CU256" s="21"/>
      <c r="CV256" s="21"/>
    </row>
    <row r="257" spans="1:100" x14ac:dyDescent="0.2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197">
        <v>637.61154426600194</v>
      </c>
      <c r="CI257" s="197">
        <v>651.38400934010781</v>
      </c>
      <c r="CJ257" s="197">
        <v>694.56750719554691</v>
      </c>
      <c r="CK257" s="197">
        <v>742.16850795546816</v>
      </c>
      <c r="CL257" s="197">
        <v>786.82352187058132</v>
      </c>
      <c r="CM257" s="200">
        <v>822.42524872805495</v>
      </c>
      <c r="CN257" s="21"/>
      <c r="CO257" s="21"/>
      <c r="CP257" s="21"/>
      <c r="CQ257" s="21"/>
      <c r="CR257" s="21"/>
      <c r="CS257" s="21"/>
      <c r="CT257" s="21"/>
      <c r="CU257" s="21"/>
      <c r="CV257" s="21"/>
    </row>
    <row r="258" spans="1:100" x14ac:dyDescent="0.2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197">
        <v>298.77048396408753</v>
      </c>
      <c r="CI258" s="197">
        <v>307.64027020597683</v>
      </c>
      <c r="CJ258" s="197">
        <v>318.07638328873594</v>
      </c>
      <c r="CK258" s="197">
        <v>335.21241797380776</v>
      </c>
      <c r="CL258" s="197">
        <v>343.65484372712223</v>
      </c>
      <c r="CM258" s="200">
        <v>344.33620762537299</v>
      </c>
      <c r="CN258" s="21"/>
      <c r="CO258" s="21"/>
      <c r="CP258" s="21"/>
      <c r="CQ258" s="21"/>
      <c r="CR258" s="21"/>
      <c r="CS258" s="21"/>
      <c r="CT258" s="21"/>
      <c r="CU258" s="21"/>
      <c r="CV258" s="21"/>
    </row>
    <row r="259" spans="1:100" x14ac:dyDescent="0.2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197">
        <v>346.6096450363134</v>
      </c>
      <c r="CI259" s="197">
        <v>349.66487898200688</v>
      </c>
      <c r="CJ259" s="197">
        <v>388.82034069374413</v>
      </c>
      <c r="CK259" s="197">
        <v>445.89637267680376</v>
      </c>
      <c r="CL259" s="197">
        <v>480.07236391414472</v>
      </c>
      <c r="CM259" s="200">
        <v>482.60761783277781</v>
      </c>
      <c r="CN259" s="21"/>
      <c r="CO259" s="21"/>
      <c r="CP259" s="21"/>
      <c r="CQ259" s="21"/>
      <c r="CR259" s="21"/>
      <c r="CS259" s="21"/>
      <c r="CT259" s="21"/>
      <c r="CU259" s="21"/>
      <c r="CV259" s="21"/>
    </row>
    <row r="260" spans="1:100" x14ac:dyDescent="0.2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197">
        <v>531.20210964503588</v>
      </c>
      <c r="CI260" s="197">
        <v>548.70381049110813</v>
      </c>
      <c r="CJ260" s="197">
        <v>563.69465786780847</v>
      </c>
      <c r="CK260" s="197">
        <v>573.40225004991464</v>
      </c>
      <c r="CL260" s="197">
        <v>584.28352901649589</v>
      </c>
      <c r="CM260" s="200">
        <v>613.23073236161065</v>
      </c>
      <c r="CN260" s="21"/>
      <c r="CO260" s="21"/>
      <c r="CP260" s="21"/>
      <c r="CQ260" s="21"/>
      <c r="CR260" s="21"/>
      <c r="CS260" s="21"/>
      <c r="CT260" s="21"/>
      <c r="CU260" s="21"/>
      <c r="CV260" s="21"/>
    </row>
    <row r="261" spans="1:100" x14ac:dyDescent="0.2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197">
        <v>100.83876894802073</v>
      </c>
      <c r="CI261" s="197">
        <v>101.13673250638904</v>
      </c>
      <c r="CJ261" s="197">
        <v>101.76267034124668</v>
      </c>
      <c r="CK261" s="197">
        <v>102.90675241130049</v>
      </c>
      <c r="CL261" s="197">
        <v>105.17914561287262</v>
      </c>
      <c r="CM261" s="200">
        <v>108.14056040381928</v>
      </c>
      <c r="CN261" s="21"/>
      <c r="CO261" s="21"/>
      <c r="CP261" s="21"/>
      <c r="CQ261" s="21"/>
      <c r="CR261" s="21"/>
      <c r="CS261" s="21"/>
      <c r="CT261" s="21"/>
      <c r="CU261" s="21"/>
      <c r="CV261" s="21"/>
    </row>
    <row r="262" spans="1:100" x14ac:dyDescent="0.2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197">
        <v>350.0643551916524</v>
      </c>
      <c r="CI262" s="197">
        <v>361.7976025483901</v>
      </c>
      <c r="CJ262" s="197">
        <v>374.04504906192642</v>
      </c>
      <c r="CK262" s="197">
        <v>385.49222491042309</v>
      </c>
      <c r="CL262" s="197">
        <v>398.76482914183242</v>
      </c>
      <c r="CM262" s="200">
        <v>413.2028430364403</v>
      </c>
      <c r="CN262" s="21"/>
      <c r="CO262" s="21"/>
      <c r="CP262" s="21"/>
      <c r="CQ262" s="21"/>
      <c r="CR262" s="21"/>
      <c r="CS262" s="21"/>
      <c r="CT262" s="21"/>
      <c r="CU262" s="21"/>
      <c r="CV262" s="21"/>
    </row>
    <row r="263" spans="1:100" x14ac:dyDescent="0.2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197">
        <v>340.75010552386624</v>
      </c>
      <c r="CI263" s="197">
        <v>353.8054410987499</v>
      </c>
      <c r="CJ263" s="197">
        <v>366.13752196390169</v>
      </c>
      <c r="CK263" s="197">
        <v>376.81966146964004</v>
      </c>
      <c r="CL263" s="197">
        <v>380.24673677517745</v>
      </c>
      <c r="CM263" s="200">
        <v>375.73196826430745</v>
      </c>
      <c r="CN263" s="21"/>
      <c r="CO263" s="21"/>
      <c r="CP263" s="21"/>
      <c r="CQ263" s="21"/>
      <c r="CR263" s="21"/>
      <c r="CS263" s="21"/>
      <c r="CT263" s="21"/>
      <c r="CU263" s="21"/>
      <c r="CV263" s="21"/>
    </row>
    <row r="264" spans="1:100" x14ac:dyDescent="0.2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197">
        <v>387.57287555720092</v>
      </c>
      <c r="CI264" s="197">
        <v>399.40087734989032</v>
      </c>
      <c r="CJ264" s="197">
        <v>414.97633218033246</v>
      </c>
      <c r="CK264" s="197">
        <v>428.27843690595347</v>
      </c>
      <c r="CL264" s="197">
        <v>436.6513494156099</v>
      </c>
      <c r="CM264" s="200">
        <v>439.10921184627097</v>
      </c>
      <c r="CN264" s="21"/>
      <c r="CO264" s="21"/>
      <c r="CP264" s="21"/>
      <c r="CQ264" s="21"/>
      <c r="CR264" s="21"/>
      <c r="CS264" s="21"/>
      <c r="CT264" s="21"/>
      <c r="CU264" s="21"/>
      <c r="CV264" s="21"/>
    </row>
    <row r="265" spans="1:100" x14ac:dyDescent="0.2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197">
        <v>332.54217091269498</v>
      </c>
      <c r="CI265" s="197">
        <v>326.16980768341108</v>
      </c>
      <c r="CJ265" s="197">
        <v>336.77759775293021</v>
      </c>
      <c r="CK265" s="197">
        <v>349.92014717901361</v>
      </c>
      <c r="CL265" s="197">
        <v>363.90850729446129</v>
      </c>
      <c r="CM265" s="200">
        <v>365.32668963200854</v>
      </c>
      <c r="CN265" s="21"/>
      <c r="CO265" s="21"/>
      <c r="CP265" s="21"/>
      <c r="CQ265" s="21"/>
      <c r="CR265" s="21"/>
      <c r="CS265" s="21"/>
      <c r="CT265" s="21"/>
      <c r="CU265" s="21"/>
      <c r="CV265" s="21"/>
    </row>
    <row r="266" spans="1:100" x14ac:dyDescent="0.2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197">
        <v>377.18551356340623</v>
      </c>
      <c r="CI266" s="197">
        <v>380.82039518759137</v>
      </c>
      <c r="CJ266" s="197">
        <v>383.05538042823952</v>
      </c>
      <c r="CK266" s="197">
        <v>390.00568852341104</v>
      </c>
      <c r="CL266" s="197">
        <v>402.14859051823333</v>
      </c>
      <c r="CM266" s="200">
        <v>413.0184888234117</v>
      </c>
      <c r="CN266" s="21"/>
      <c r="CO266" s="21"/>
      <c r="CP266" s="21"/>
      <c r="CQ266" s="21"/>
      <c r="CR266" s="21"/>
      <c r="CS266" s="21"/>
      <c r="CT266" s="21"/>
      <c r="CU266" s="21"/>
      <c r="CV266" s="21"/>
    </row>
    <row r="267" spans="1:100" x14ac:dyDescent="0.2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197">
        <v>388.46890922139875</v>
      </c>
      <c r="CI267" s="197">
        <v>386.64876210933767</v>
      </c>
      <c r="CJ267" s="197">
        <v>399.06863055233833</v>
      </c>
      <c r="CK267" s="197">
        <v>402.97360736076718</v>
      </c>
      <c r="CL267" s="197">
        <v>403.34294114090585</v>
      </c>
      <c r="CM267" s="200">
        <v>396.30027011223541</v>
      </c>
      <c r="CN267" s="21"/>
      <c r="CO267" s="21"/>
      <c r="CP267" s="21"/>
      <c r="CQ267" s="21"/>
      <c r="CR267" s="21"/>
      <c r="CS267" s="21"/>
      <c r="CT267" s="21"/>
      <c r="CU267" s="21"/>
      <c r="CV267" s="21"/>
    </row>
    <row r="268" spans="1:100" x14ac:dyDescent="0.2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197">
        <v>380.43731547615016</v>
      </c>
      <c r="CI268" s="197">
        <v>387.08018958682692</v>
      </c>
      <c r="CJ268" s="197">
        <v>392.40787454482194</v>
      </c>
      <c r="CK268" s="197">
        <v>401.32442715058409</v>
      </c>
      <c r="CL268" s="197">
        <v>412.79754834938439</v>
      </c>
      <c r="CM268" s="200">
        <v>428.39072203502246</v>
      </c>
      <c r="CN268" s="21"/>
      <c r="CO268" s="21"/>
      <c r="CP268" s="21"/>
      <c r="CQ268" s="21"/>
      <c r="CR268" s="21"/>
      <c r="CS268" s="21"/>
      <c r="CT268" s="21"/>
      <c r="CU268" s="21"/>
      <c r="CV268" s="21"/>
    </row>
    <row r="269" spans="1:100" x14ac:dyDescent="0.2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197">
        <v>262.72065662785695</v>
      </c>
      <c r="CI269" s="197">
        <v>268.11977161145001</v>
      </c>
      <c r="CJ269" s="197">
        <v>281.98773125368575</v>
      </c>
      <c r="CK269" s="197">
        <v>296.89530685951576</v>
      </c>
      <c r="CL269" s="197">
        <v>305.5559643725889</v>
      </c>
      <c r="CM269" s="200">
        <v>305.79979888108915</v>
      </c>
      <c r="CN269" s="21"/>
      <c r="CO269" s="21"/>
      <c r="CP269" s="21"/>
      <c r="CQ269" s="21"/>
      <c r="CR269" s="21"/>
      <c r="CS269" s="21"/>
      <c r="CT269" s="21"/>
      <c r="CU269" s="21"/>
      <c r="CV269" s="21"/>
    </row>
    <row r="270" spans="1:100" x14ac:dyDescent="0.2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197">
        <v>446.38319663615835</v>
      </c>
      <c r="CI270" s="197">
        <v>454.13023118472961</v>
      </c>
      <c r="CJ270" s="197">
        <v>460.53534779329129</v>
      </c>
      <c r="CK270" s="197">
        <v>464.45248540186793</v>
      </c>
      <c r="CL270" s="197">
        <v>475.67203833830308</v>
      </c>
      <c r="CM270" s="200">
        <v>492.5673316445143</v>
      </c>
      <c r="CN270" s="21"/>
      <c r="CO270" s="21"/>
      <c r="CP270" s="21"/>
      <c r="CQ270" s="21"/>
      <c r="CR270" s="21"/>
      <c r="CS270" s="21"/>
      <c r="CT270" s="21"/>
      <c r="CU270" s="21"/>
      <c r="CV270" s="21"/>
    </row>
    <row r="271" spans="1:100" x14ac:dyDescent="0.2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197">
        <v>413.52948344042949</v>
      </c>
      <c r="CI271" s="197">
        <v>435.32079212310867</v>
      </c>
      <c r="CJ271" s="197">
        <v>461.53066165533613</v>
      </c>
      <c r="CK271" s="197">
        <v>479.62442994767997</v>
      </c>
      <c r="CL271" s="197">
        <v>486.97298344820121</v>
      </c>
      <c r="CM271" s="200">
        <v>484.90845033409454</v>
      </c>
      <c r="CN271" s="21"/>
      <c r="CO271" s="21"/>
      <c r="CP271" s="21"/>
      <c r="CQ271" s="21"/>
      <c r="CR271" s="21"/>
      <c r="CS271" s="21"/>
      <c r="CT271" s="21"/>
      <c r="CU271" s="21"/>
      <c r="CV271" s="21"/>
    </row>
    <row r="272" spans="1:100" x14ac:dyDescent="0.2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197">
        <v>257.95100706741533</v>
      </c>
      <c r="CI272" s="197">
        <v>266.5489637061583</v>
      </c>
      <c r="CJ272" s="197">
        <v>274.82824146275374</v>
      </c>
      <c r="CK272" s="197">
        <v>281.74051915177773</v>
      </c>
      <c r="CL272" s="197">
        <v>285.10910548439824</v>
      </c>
      <c r="CM272" s="200">
        <v>287.08393939490207</v>
      </c>
      <c r="CN272" s="21"/>
      <c r="CO272" s="21"/>
      <c r="CP272" s="21"/>
      <c r="CQ272" s="21"/>
      <c r="CR272" s="21"/>
      <c r="CS272" s="21"/>
      <c r="CT272" s="21"/>
      <c r="CU272" s="21"/>
      <c r="CV272" s="21"/>
    </row>
    <row r="273" spans="1:100" x14ac:dyDescent="0.2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197">
        <v>334.12946950979818</v>
      </c>
      <c r="CI273" s="197">
        <v>342.71522487516262</v>
      </c>
      <c r="CJ273" s="197">
        <v>350.00780148645282</v>
      </c>
      <c r="CK273" s="197">
        <v>345.9214708990653</v>
      </c>
      <c r="CL273" s="197">
        <v>339.97349692306847</v>
      </c>
      <c r="CM273" s="200">
        <v>332.08471095518865</v>
      </c>
      <c r="CN273" s="21"/>
      <c r="CO273" s="21"/>
      <c r="CP273" s="21"/>
      <c r="CQ273" s="21"/>
      <c r="CR273" s="21"/>
      <c r="CS273" s="21"/>
      <c r="CT273" s="21"/>
      <c r="CU273" s="21"/>
      <c r="CV273" s="21"/>
    </row>
    <row r="274" spans="1:100" x14ac:dyDescent="0.2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197">
        <v>254.08368388959295</v>
      </c>
      <c r="CI274" s="197">
        <v>261.49486527893703</v>
      </c>
      <c r="CJ274" s="197">
        <v>270.28870701199298</v>
      </c>
      <c r="CK274" s="197">
        <v>273.57686682579748</v>
      </c>
      <c r="CL274" s="197">
        <v>278.24853495223743</v>
      </c>
      <c r="CM274" s="200">
        <v>283.12330262099681</v>
      </c>
      <c r="CN274" s="21"/>
      <c r="CO274" s="21"/>
      <c r="CP274" s="21"/>
      <c r="CQ274" s="21"/>
      <c r="CR274" s="21"/>
      <c r="CS274" s="21"/>
      <c r="CT274" s="21"/>
      <c r="CU274" s="21"/>
      <c r="CV274" s="21"/>
    </row>
    <row r="275" spans="1:100" x14ac:dyDescent="0.2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197">
        <v>331.25148081363631</v>
      </c>
      <c r="CI275" s="197">
        <v>345.70977496000052</v>
      </c>
      <c r="CJ275" s="197">
        <v>365.02500732559156</v>
      </c>
      <c r="CK275" s="197">
        <v>365.70542327863569</v>
      </c>
      <c r="CL275" s="197">
        <v>368.37154293138002</v>
      </c>
      <c r="CM275" s="200">
        <v>367.09116287953651</v>
      </c>
      <c r="CN275" s="21"/>
      <c r="CO275" s="21"/>
      <c r="CP275" s="21"/>
      <c r="CQ275" s="21"/>
      <c r="CR275" s="21"/>
      <c r="CS275" s="21"/>
      <c r="CT275" s="21"/>
      <c r="CU275" s="21"/>
      <c r="CV275" s="21"/>
    </row>
    <row r="276" spans="1:100" x14ac:dyDescent="0.2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197">
        <v>333.15675045373729</v>
      </c>
      <c r="CI276" s="197">
        <v>341.82259584851118</v>
      </c>
      <c r="CJ276" s="197">
        <v>357.28380971382535</v>
      </c>
      <c r="CK276" s="197">
        <v>369.36210134111951</v>
      </c>
      <c r="CL276" s="197">
        <v>378.74783871376047</v>
      </c>
      <c r="CM276" s="200">
        <v>375.46480457176517</v>
      </c>
      <c r="CN276" s="21"/>
      <c r="CO276" s="21"/>
      <c r="CP276" s="21"/>
      <c r="CQ276" s="21"/>
      <c r="CR276" s="21"/>
      <c r="CS276" s="21"/>
      <c r="CT276" s="21"/>
      <c r="CU276" s="21"/>
      <c r="CV276" s="21"/>
    </row>
    <row r="277" spans="1:100" x14ac:dyDescent="0.2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197">
        <v>422.57832499366395</v>
      </c>
      <c r="CI277" s="197">
        <v>425.7828528085638</v>
      </c>
      <c r="CJ277" s="197">
        <v>435.17135564421034</v>
      </c>
      <c r="CK277" s="197">
        <v>452.28410268697189</v>
      </c>
      <c r="CL277" s="197">
        <v>455.91491317724223</v>
      </c>
      <c r="CM277" s="200">
        <v>442.71721686899673</v>
      </c>
      <c r="CN277" s="21"/>
      <c r="CO277" s="21"/>
      <c r="CP277" s="21"/>
      <c r="CQ277" s="21"/>
      <c r="CR277" s="21"/>
      <c r="CS277" s="21"/>
      <c r="CT277" s="21"/>
      <c r="CU277" s="21"/>
      <c r="CV277" s="21"/>
    </row>
    <row r="278" spans="1:100" x14ac:dyDescent="0.2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197">
        <v>370.61564804139897</v>
      </c>
      <c r="CI278" s="197">
        <v>382.38391240488954</v>
      </c>
      <c r="CJ278" s="197">
        <v>399.2237530755354</v>
      </c>
      <c r="CK278" s="197">
        <v>413.25290928674389</v>
      </c>
      <c r="CL278" s="197">
        <v>423.04692577355331</v>
      </c>
      <c r="CM278" s="200">
        <v>427.69133409072077</v>
      </c>
      <c r="CN278" s="21"/>
      <c r="CO278" s="21"/>
      <c r="CP278" s="21"/>
      <c r="CQ278" s="21"/>
      <c r="CR278" s="21"/>
      <c r="CS278" s="21"/>
      <c r="CT278" s="21"/>
      <c r="CU278" s="21"/>
      <c r="CV278" s="21"/>
    </row>
    <row r="279" spans="1:100" x14ac:dyDescent="0.2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197">
        <v>256.27062644664346</v>
      </c>
      <c r="CI279" s="197">
        <v>250.33416285587168</v>
      </c>
      <c r="CJ279" s="197">
        <v>252.24153946637716</v>
      </c>
      <c r="CK279" s="197">
        <v>251.87255404411005</v>
      </c>
      <c r="CL279" s="197">
        <v>252.94657070831013</v>
      </c>
      <c r="CM279" s="200">
        <v>250.98421442432732</v>
      </c>
      <c r="CN279" s="21"/>
      <c r="CO279" s="21"/>
      <c r="CP279" s="21"/>
      <c r="CQ279" s="21"/>
      <c r="CR279" s="21"/>
      <c r="CS279" s="21"/>
      <c r="CT279" s="21"/>
      <c r="CU279" s="21"/>
      <c r="CV279" s="21"/>
    </row>
    <row r="280" spans="1:100" x14ac:dyDescent="0.2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197">
        <v>293.34938967077613</v>
      </c>
      <c r="CI280" s="197">
        <v>301.17439635666136</v>
      </c>
      <c r="CJ280" s="197">
        <v>306.34044523120036</v>
      </c>
      <c r="CK280" s="197">
        <v>313.98135847440187</v>
      </c>
      <c r="CL280" s="197">
        <v>319.80570392558758</v>
      </c>
      <c r="CM280" s="200">
        <v>323.39618350043577</v>
      </c>
      <c r="CN280" s="21"/>
      <c r="CO280" s="21"/>
      <c r="CP280" s="21"/>
      <c r="CQ280" s="21"/>
      <c r="CR280" s="21"/>
      <c r="CS280" s="21"/>
      <c r="CT280" s="21"/>
      <c r="CU280" s="21"/>
      <c r="CV280" s="21"/>
    </row>
    <row r="281" spans="1:100" x14ac:dyDescent="0.2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197">
        <v>363.19114935111679</v>
      </c>
      <c r="CI281" s="197">
        <v>370.16519229167403</v>
      </c>
      <c r="CJ281" s="197">
        <v>390.66080623105995</v>
      </c>
      <c r="CK281" s="197">
        <v>415.18347940025689</v>
      </c>
      <c r="CL281" s="197">
        <v>436.7436485357116</v>
      </c>
      <c r="CM281" s="200">
        <v>446.28148572877865</v>
      </c>
      <c r="CN281" s="21"/>
      <c r="CO281" s="21"/>
      <c r="CP281" s="21"/>
      <c r="CQ281" s="21"/>
      <c r="CR281" s="21"/>
      <c r="CS281" s="21"/>
      <c r="CT281" s="21"/>
      <c r="CU281" s="21"/>
      <c r="CV281" s="21"/>
    </row>
    <row r="282" spans="1:100" x14ac:dyDescent="0.2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197">
        <v>254.12210763604648</v>
      </c>
      <c r="CI282" s="197">
        <v>259.03173187784188</v>
      </c>
      <c r="CJ282" s="197">
        <v>264.13074875309809</v>
      </c>
      <c r="CK282" s="197">
        <v>270.00623321289305</v>
      </c>
      <c r="CL282" s="197">
        <v>273.01046009527562</v>
      </c>
      <c r="CM282" s="200">
        <v>277.37307366537539</v>
      </c>
      <c r="CN282" s="21"/>
      <c r="CO282" s="21"/>
      <c r="CP282" s="21"/>
      <c r="CQ282" s="21"/>
      <c r="CR282" s="21"/>
      <c r="CS282" s="21"/>
      <c r="CT282" s="21"/>
      <c r="CU282" s="21"/>
      <c r="CV282" s="21"/>
    </row>
    <row r="283" spans="1:100" x14ac:dyDescent="0.2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197">
        <v>545.16898392062194</v>
      </c>
      <c r="CI283" s="197">
        <v>557.50000156825217</v>
      </c>
      <c r="CJ283" s="197">
        <v>578.00741118153292</v>
      </c>
      <c r="CK283" s="197">
        <v>595.89080285500847</v>
      </c>
      <c r="CL283" s="197">
        <v>619.10521261944689</v>
      </c>
      <c r="CM283" s="200">
        <v>642.14513649581443</v>
      </c>
      <c r="CN283" s="21"/>
      <c r="CO283" s="21"/>
      <c r="CP283" s="21"/>
      <c r="CQ283" s="21"/>
      <c r="CR283" s="21"/>
      <c r="CS283" s="21"/>
      <c r="CT283" s="21"/>
      <c r="CU283" s="21"/>
      <c r="CV283" s="21"/>
    </row>
    <row r="284" spans="1:100" x14ac:dyDescent="0.2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197">
        <v>424.81214213115339</v>
      </c>
      <c r="CI284" s="197">
        <v>437.01036549920894</v>
      </c>
      <c r="CJ284" s="197">
        <v>437.54373180326826</v>
      </c>
      <c r="CK284" s="197">
        <v>438.87727966525568</v>
      </c>
      <c r="CL284" s="197">
        <v>439.50276408081555</v>
      </c>
      <c r="CM284" s="200">
        <v>439.67877293795448</v>
      </c>
      <c r="CN284" s="21"/>
      <c r="CO284" s="21"/>
      <c r="CP284" s="21"/>
      <c r="CQ284" s="21"/>
      <c r="CR284" s="21"/>
      <c r="CS284" s="21"/>
      <c r="CT284" s="21"/>
      <c r="CU284" s="21"/>
      <c r="CV284" s="21"/>
    </row>
    <row r="285" spans="1:100" x14ac:dyDescent="0.2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197">
        <v>435.47299313892972</v>
      </c>
      <c r="CI285" s="197">
        <v>442.50609997387346</v>
      </c>
      <c r="CJ285" s="197">
        <v>468.3045068661088</v>
      </c>
      <c r="CK285" s="197">
        <v>503.57215757487484</v>
      </c>
      <c r="CL285" s="197">
        <v>525.75477285343629</v>
      </c>
      <c r="CM285" s="200">
        <v>526.54756996114565</v>
      </c>
      <c r="CN285" s="21"/>
      <c r="CO285" s="21"/>
      <c r="CP285" s="21"/>
      <c r="CQ285" s="21"/>
      <c r="CR285" s="21"/>
      <c r="CS285" s="21"/>
      <c r="CT285" s="21"/>
      <c r="CU285" s="21"/>
      <c r="CV285" s="21"/>
    </row>
    <row r="286" spans="1:100" x14ac:dyDescent="0.2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197">
        <v>465.27257268865901</v>
      </c>
      <c r="CI286" s="197">
        <v>480.6121524543064</v>
      </c>
      <c r="CJ286" s="197">
        <v>485.54727757146338</v>
      </c>
      <c r="CK286" s="197">
        <v>482.79726807724757</v>
      </c>
      <c r="CL286" s="197">
        <v>485.67685660633907</v>
      </c>
      <c r="CM286" s="200">
        <v>506.85075421847444</v>
      </c>
      <c r="CN286" s="21"/>
      <c r="CO286" s="21"/>
      <c r="CP286" s="21"/>
      <c r="CQ286" s="21"/>
      <c r="CR286" s="21"/>
      <c r="CS286" s="21"/>
      <c r="CT286" s="21"/>
      <c r="CU286" s="21"/>
      <c r="CV286" s="21"/>
    </row>
    <row r="287" spans="1:100" x14ac:dyDescent="0.2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197">
        <v>133.94821363503064</v>
      </c>
      <c r="CI287" s="197">
        <v>138.46606532778611</v>
      </c>
      <c r="CJ287" s="197">
        <v>141.09984411320573</v>
      </c>
      <c r="CK287" s="197">
        <v>142.22923235456619</v>
      </c>
      <c r="CL287" s="197">
        <v>146.90092859268887</v>
      </c>
      <c r="CM287" s="200">
        <v>154.5447620402073</v>
      </c>
      <c r="CN287" s="21"/>
      <c r="CO287" s="21"/>
      <c r="CP287" s="21"/>
      <c r="CQ287" s="21"/>
      <c r="CR287" s="21"/>
      <c r="CS287" s="21"/>
      <c r="CT287" s="21"/>
      <c r="CU287" s="21"/>
      <c r="CV287" s="21"/>
    </row>
    <row r="288" spans="1:100" x14ac:dyDescent="0.2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197">
        <v>304.30606604238801</v>
      </c>
      <c r="CI288" s="197">
        <v>314.32675957449322</v>
      </c>
      <c r="CJ288" s="197">
        <v>321.65136487256478</v>
      </c>
      <c r="CK288" s="197">
        <v>328.74811280927861</v>
      </c>
      <c r="CL288" s="197">
        <v>339.18863486704396</v>
      </c>
      <c r="CM288" s="200">
        <v>352.95500229855236</v>
      </c>
      <c r="CN288" s="21"/>
      <c r="CO288" s="21"/>
      <c r="CP288" s="21"/>
      <c r="CQ288" s="21"/>
      <c r="CR288" s="21"/>
      <c r="CS288" s="21"/>
      <c r="CT288" s="21"/>
      <c r="CU288" s="21"/>
      <c r="CV288" s="21"/>
    </row>
    <row r="289" spans="1:100" x14ac:dyDescent="0.2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197">
        <v>283.19720186412309</v>
      </c>
      <c r="CI289" s="197">
        <v>293.34830218981313</v>
      </c>
      <c r="CJ289" s="197">
        <v>299.72984505285928</v>
      </c>
      <c r="CK289" s="197">
        <v>305.42367896149904</v>
      </c>
      <c r="CL289" s="197">
        <v>308.31002361459684</v>
      </c>
      <c r="CM289" s="200">
        <v>308.63505426479867</v>
      </c>
      <c r="CN289" s="21"/>
      <c r="CO289" s="21"/>
      <c r="CP289" s="21"/>
      <c r="CQ289" s="21"/>
      <c r="CR289" s="21"/>
      <c r="CS289" s="21"/>
      <c r="CT289" s="21"/>
      <c r="CU289" s="21"/>
      <c r="CV289" s="21"/>
    </row>
    <row r="290" spans="1:100" x14ac:dyDescent="0.2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197">
        <v>313.07091569863843</v>
      </c>
      <c r="CI290" s="197">
        <v>321.94305138133859</v>
      </c>
      <c r="CJ290" s="197">
        <v>329.7302562817942</v>
      </c>
      <c r="CK290" s="197">
        <v>336.6371602740407</v>
      </c>
      <c r="CL290" s="197">
        <v>342.4537291210097</v>
      </c>
      <c r="CM290" s="200">
        <v>346.73244330337229</v>
      </c>
      <c r="CN290" s="21"/>
      <c r="CO290" s="21"/>
      <c r="CP290" s="21"/>
      <c r="CQ290" s="21"/>
      <c r="CR290" s="21"/>
      <c r="CS290" s="21"/>
      <c r="CT290" s="21"/>
      <c r="CU290" s="21"/>
      <c r="CV290" s="21"/>
    </row>
    <row r="291" spans="1:100" x14ac:dyDescent="0.2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197">
        <v>275.75400846677047</v>
      </c>
      <c r="CI291" s="197">
        <v>271.36395763478754</v>
      </c>
      <c r="CJ291" s="197">
        <v>275.51173339135522</v>
      </c>
      <c r="CK291" s="197">
        <v>282.79277180131947</v>
      </c>
      <c r="CL291" s="197">
        <v>293.07436167614793</v>
      </c>
      <c r="CM291" s="200">
        <v>296.84825342047657</v>
      </c>
      <c r="CN291" s="21"/>
      <c r="CO291" s="21"/>
      <c r="CP291" s="21"/>
      <c r="CQ291" s="21"/>
      <c r="CR291" s="21"/>
      <c r="CS291" s="21"/>
      <c r="CT291" s="21"/>
      <c r="CU291" s="21"/>
      <c r="CV291" s="21"/>
    </row>
    <row r="292" spans="1:100" x14ac:dyDescent="0.2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197">
        <v>318.01085279165312</v>
      </c>
      <c r="CI292" s="197">
        <v>320.87768553037802</v>
      </c>
      <c r="CJ292" s="197">
        <v>319.02403986381404</v>
      </c>
      <c r="CK292" s="197">
        <v>321.42465709447077</v>
      </c>
      <c r="CL292" s="197">
        <v>330.50843930119072</v>
      </c>
      <c r="CM292" s="200">
        <v>341.17689126813622</v>
      </c>
      <c r="CN292" s="21"/>
      <c r="CO292" s="21"/>
      <c r="CP292" s="21"/>
      <c r="CQ292" s="21"/>
      <c r="CR292" s="21"/>
      <c r="CS292" s="21"/>
      <c r="CT292" s="21"/>
      <c r="CU292" s="21"/>
      <c r="CV292" s="21"/>
    </row>
    <row r="293" spans="1:100" x14ac:dyDescent="0.2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197">
        <v>310.96652640383724</v>
      </c>
      <c r="CI293" s="197">
        <v>310.21561112998035</v>
      </c>
      <c r="CJ293" s="197">
        <v>315.9831236318617</v>
      </c>
      <c r="CK293" s="197">
        <v>316.50793098419518</v>
      </c>
      <c r="CL293" s="197">
        <v>316.62401409267437</v>
      </c>
      <c r="CM293" s="200">
        <v>313.84499704615155</v>
      </c>
      <c r="CN293" s="21"/>
      <c r="CO293" s="21"/>
      <c r="CP293" s="21"/>
      <c r="CQ293" s="21"/>
      <c r="CR293" s="21"/>
      <c r="CS293" s="21"/>
      <c r="CT293" s="21"/>
      <c r="CU293" s="21"/>
      <c r="CV293" s="21"/>
    </row>
    <row r="294" spans="1:100" x14ac:dyDescent="0.2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197">
        <v>315.14631136774466</v>
      </c>
      <c r="CI294" s="197">
        <v>320.11920512106263</v>
      </c>
      <c r="CJ294" s="197">
        <v>320.61255217462667</v>
      </c>
      <c r="CK294" s="197">
        <v>324.91836943800746</v>
      </c>
      <c r="CL294" s="197">
        <v>333.66720567349984</v>
      </c>
      <c r="CM294" s="200">
        <v>348.24600088205187</v>
      </c>
      <c r="CN294" s="21"/>
      <c r="CO294" s="21"/>
      <c r="CP294" s="21"/>
      <c r="CQ294" s="21"/>
      <c r="CR294" s="21"/>
      <c r="CS294" s="21"/>
      <c r="CT294" s="21"/>
      <c r="CU294" s="21"/>
      <c r="CV294" s="21"/>
    </row>
    <row r="295" spans="1:100" x14ac:dyDescent="0.2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197">
        <v>219.75453495954699</v>
      </c>
      <c r="CI295" s="197">
        <v>223.50512922493363</v>
      </c>
      <c r="CJ295" s="197">
        <v>230.242218130103</v>
      </c>
      <c r="CK295" s="197">
        <v>238.63657719262247</v>
      </c>
      <c r="CL295" s="197">
        <v>244.96497746563213</v>
      </c>
      <c r="CM295" s="200">
        <v>248.02314083614374</v>
      </c>
      <c r="CN295" s="21"/>
      <c r="CO295" s="21"/>
      <c r="CP295" s="21"/>
      <c r="CQ295" s="21"/>
      <c r="CR295" s="21"/>
      <c r="CS295" s="21"/>
      <c r="CT295" s="21"/>
      <c r="CU295" s="21"/>
      <c r="CV295" s="21"/>
    </row>
    <row r="296" spans="1:100" x14ac:dyDescent="0.2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197">
        <v>390.12414725659755</v>
      </c>
      <c r="CI296" s="197">
        <v>396.3500890205267</v>
      </c>
      <c r="CJ296" s="197">
        <v>397.23894125557945</v>
      </c>
      <c r="CK296" s="197">
        <v>396.61724644001714</v>
      </c>
      <c r="CL296" s="197">
        <v>404.94636652405399</v>
      </c>
      <c r="CM296" s="200">
        <v>421.3738970426183</v>
      </c>
      <c r="CN296" s="21"/>
      <c r="CO296" s="21"/>
      <c r="CP296" s="21"/>
      <c r="CQ296" s="21"/>
      <c r="CR296" s="21"/>
      <c r="CS296" s="21"/>
      <c r="CT296" s="21"/>
      <c r="CU296" s="21"/>
      <c r="CV296" s="21"/>
    </row>
    <row r="297" spans="1:100" x14ac:dyDescent="0.2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197">
        <v>410.97303425950514</v>
      </c>
      <c r="CI297" s="197">
        <v>428.96780859634481</v>
      </c>
      <c r="CJ297" s="197">
        <v>444.86422456434866</v>
      </c>
      <c r="CK297" s="197">
        <v>455.73096411054649</v>
      </c>
      <c r="CL297" s="197">
        <v>461.73114766777348</v>
      </c>
      <c r="CM297" s="200">
        <v>464.17943251963464</v>
      </c>
      <c r="CN297" s="21"/>
      <c r="CO297" s="21"/>
      <c r="CP297" s="21"/>
      <c r="CQ297" s="21"/>
      <c r="CR297" s="21"/>
      <c r="CS297" s="21"/>
      <c r="CT297" s="21"/>
      <c r="CU297" s="21"/>
      <c r="CV297" s="21"/>
    </row>
    <row r="298" spans="1:100" x14ac:dyDescent="0.2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197">
        <v>222.49127516033408</v>
      </c>
      <c r="CI298" s="197">
        <v>228.93654076124378</v>
      </c>
      <c r="CJ298" s="197">
        <v>232.00073512898584</v>
      </c>
      <c r="CK298" s="197">
        <v>235.13175058350302</v>
      </c>
      <c r="CL298" s="197">
        <v>237.75095597658489</v>
      </c>
      <c r="CM298" s="200">
        <v>241.79496906610237</v>
      </c>
      <c r="CN298" s="21"/>
      <c r="CO298" s="21"/>
      <c r="CP298" s="21"/>
      <c r="CQ298" s="21"/>
      <c r="CR298" s="21"/>
      <c r="CS298" s="21"/>
      <c r="CT298" s="21"/>
      <c r="CU298" s="21"/>
      <c r="CV298" s="21"/>
    </row>
    <row r="299" spans="1:100" x14ac:dyDescent="0.2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197">
        <v>293.35277635158559</v>
      </c>
      <c r="CI299" s="197">
        <v>300.93908654451167</v>
      </c>
      <c r="CJ299" s="197">
        <v>304.60330446508686</v>
      </c>
      <c r="CK299" s="197">
        <v>299.22877906002338</v>
      </c>
      <c r="CL299" s="197">
        <v>294.147877163967</v>
      </c>
      <c r="CM299" s="200">
        <v>289.48254155287549</v>
      </c>
      <c r="CN299" s="21"/>
      <c r="CO299" s="21"/>
      <c r="CP299" s="21"/>
      <c r="CQ299" s="21"/>
      <c r="CR299" s="21"/>
      <c r="CS299" s="21"/>
      <c r="CT299" s="21"/>
      <c r="CU299" s="21"/>
      <c r="CV299" s="21"/>
    </row>
    <row r="300" spans="1:100" x14ac:dyDescent="0.2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197">
        <v>226.76829659950167</v>
      </c>
      <c r="CI300" s="197">
        <v>232.89736249685498</v>
      </c>
      <c r="CJ300" s="197">
        <v>237.47237894825776</v>
      </c>
      <c r="CK300" s="197">
        <v>238.6585875160296</v>
      </c>
      <c r="CL300" s="197">
        <v>242.57493860880768</v>
      </c>
      <c r="CM300" s="200">
        <v>248.48830361214772</v>
      </c>
      <c r="CN300" s="21"/>
      <c r="CO300" s="21"/>
      <c r="CP300" s="21"/>
      <c r="CQ300" s="21"/>
      <c r="CR300" s="21"/>
      <c r="CS300" s="21"/>
      <c r="CT300" s="21"/>
      <c r="CU300" s="21"/>
      <c r="CV300" s="21"/>
    </row>
    <row r="301" spans="1:100" x14ac:dyDescent="0.2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197">
        <v>286.99783344313846</v>
      </c>
      <c r="CI301" s="197">
        <v>297.86608783452851</v>
      </c>
      <c r="CJ301" s="197">
        <v>308.45706255683575</v>
      </c>
      <c r="CK301" s="197">
        <v>305.92973248309562</v>
      </c>
      <c r="CL301" s="197">
        <v>307.70102055604207</v>
      </c>
      <c r="CM301" s="200">
        <v>310.0004775944775</v>
      </c>
      <c r="CN301" s="21"/>
      <c r="CO301" s="21"/>
      <c r="CP301" s="21"/>
      <c r="CQ301" s="21"/>
      <c r="CR301" s="21"/>
      <c r="CS301" s="21"/>
      <c r="CT301" s="21"/>
      <c r="CU301" s="21"/>
      <c r="CV301" s="21"/>
    </row>
    <row r="302" spans="1:100" x14ac:dyDescent="0.2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197">
        <v>276.34579688089883</v>
      </c>
      <c r="CI302" s="197">
        <v>282.32956991701559</v>
      </c>
      <c r="CJ302" s="197">
        <v>289.19827172184546</v>
      </c>
      <c r="CK302" s="197">
        <v>293.99665710468059</v>
      </c>
      <c r="CL302" s="197">
        <v>300.07683754350933</v>
      </c>
      <c r="CM302" s="200">
        <v>300.37436512103881</v>
      </c>
      <c r="CN302" s="21"/>
      <c r="CO302" s="21"/>
      <c r="CP302" s="21"/>
      <c r="CQ302" s="21"/>
      <c r="CR302" s="21"/>
      <c r="CS302" s="21"/>
      <c r="CT302" s="21"/>
      <c r="CU302" s="21"/>
      <c r="CV302" s="21"/>
    </row>
    <row r="303" spans="1:100" x14ac:dyDescent="0.2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197">
        <v>327.74366313912446</v>
      </c>
      <c r="CI303" s="197">
        <v>330.0587824911666</v>
      </c>
      <c r="CJ303" s="197">
        <v>332.06537613274855</v>
      </c>
      <c r="CK303" s="197">
        <v>340.78843259097152</v>
      </c>
      <c r="CL303" s="197">
        <v>343.39830429896847</v>
      </c>
      <c r="CM303" s="200">
        <v>338.05558494315983</v>
      </c>
      <c r="CN303" s="21"/>
      <c r="CO303" s="21"/>
      <c r="CP303" s="21"/>
      <c r="CQ303" s="21"/>
      <c r="CR303" s="21"/>
      <c r="CS303" s="21"/>
      <c r="CT303" s="21"/>
      <c r="CU303" s="21"/>
      <c r="CV303" s="21"/>
    </row>
    <row r="304" spans="1:100" x14ac:dyDescent="0.2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197">
        <v>303.07210890378605</v>
      </c>
      <c r="CI304" s="197">
        <v>312.30723047091419</v>
      </c>
      <c r="CJ304" s="197">
        <v>321.01699110731454</v>
      </c>
      <c r="CK304" s="197">
        <v>328.11482530375423</v>
      </c>
      <c r="CL304" s="197">
        <v>334.72385677009811</v>
      </c>
      <c r="CM304" s="200">
        <v>340.59434809513272</v>
      </c>
      <c r="CN304" s="21"/>
      <c r="CO304" s="21"/>
      <c r="CP304" s="21"/>
      <c r="CQ304" s="21"/>
      <c r="CR304" s="21"/>
      <c r="CS304" s="21"/>
      <c r="CT304" s="21"/>
      <c r="CU304" s="21"/>
      <c r="CV304" s="21"/>
    </row>
    <row r="305" spans="1:100" x14ac:dyDescent="0.2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197">
        <v>218.62922212409762</v>
      </c>
      <c r="CI305" s="197">
        <v>214.62290904646883</v>
      </c>
      <c r="CJ305" s="197">
        <v>213.88873843421325</v>
      </c>
      <c r="CK305" s="197">
        <v>212.18544574307225</v>
      </c>
      <c r="CL305" s="197">
        <v>213.26537819652324</v>
      </c>
      <c r="CM305" s="200">
        <v>214.22176079416974</v>
      </c>
      <c r="CN305" s="21"/>
      <c r="CO305" s="21"/>
      <c r="CP305" s="21"/>
      <c r="CQ305" s="21"/>
      <c r="CR305" s="21"/>
      <c r="CS305" s="21"/>
      <c r="CT305" s="21"/>
      <c r="CU305" s="21"/>
      <c r="CV305" s="21"/>
    </row>
    <row r="306" spans="1:100" x14ac:dyDescent="0.2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197">
        <v>243.63432164027532</v>
      </c>
      <c r="CI306" s="197">
        <v>249.56614204703558</v>
      </c>
      <c r="CJ306" s="197">
        <v>250.54242694627999</v>
      </c>
      <c r="CK306" s="197">
        <v>253.99286314281528</v>
      </c>
      <c r="CL306" s="197">
        <v>258.19790180077575</v>
      </c>
      <c r="CM306" s="200">
        <v>263.0903631632525</v>
      </c>
      <c r="CN306" s="21"/>
      <c r="CO306" s="21"/>
      <c r="CP306" s="21"/>
      <c r="CQ306" s="21"/>
      <c r="CR306" s="21"/>
      <c r="CS306" s="21"/>
      <c r="CT306" s="21"/>
      <c r="CU306" s="21"/>
      <c r="CV306" s="21"/>
    </row>
    <row r="307" spans="1:100" x14ac:dyDescent="0.2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197">
        <v>295.54617217475766</v>
      </c>
      <c r="CI307" s="197">
        <v>301.0687893645881</v>
      </c>
      <c r="CJ307" s="197">
        <v>312.04042682443929</v>
      </c>
      <c r="CK307" s="197">
        <v>326.09283902817782</v>
      </c>
      <c r="CL307" s="197">
        <v>341.05367117784249</v>
      </c>
      <c r="CM307" s="200">
        <v>350.94617929694169</v>
      </c>
      <c r="CN307" s="21"/>
      <c r="CO307" s="21"/>
      <c r="CP307" s="21"/>
      <c r="CQ307" s="21"/>
      <c r="CR307" s="21"/>
      <c r="CS307" s="21"/>
      <c r="CT307" s="21"/>
      <c r="CU307" s="21"/>
      <c r="CV307" s="21"/>
    </row>
    <row r="308" spans="1:100" x14ac:dyDescent="0.2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197">
        <v>219.65833341738525</v>
      </c>
      <c r="CI308" s="197">
        <v>223.84730073500677</v>
      </c>
      <c r="CJ308" s="197">
        <v>225.60309881417939</v>
      </c>
      <c r="CK308" s="197">
        <v>228.49860801281375</v>
      </c>
      <c r="CL308" s="197">
        <v>230.9850112748189</v>
      </c>
      <c r="CM308" s="200">
        <v>236.63013045712358</v>
      </c>
      <c r="CN308" s="21"/>
      <c r="CO308" s="21"/>
      <c r="CP308" s="21"/>
      <c r="CQ308" s="21"/>
      <c r="CR308" s="21"/>
      <c r="CS308" s="21"/>
      <c r="CT308" s="21"/>
      <c r="CU308" s="21"/>
      <c r="CV308" s="21"/>
    </row>
    <row r="309" spans="1:100" x14ac:dyDescent="0.2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197">
        <v>449.66990900075092</v>
      </c>
      <c r="CI309" s="197">
        <v>459.11106844246643</v>
      </c>
      <c r="CJ309" s="197">
        <v>469.85172939283001</v>
      </c>
      <c r="CK309" s="197">
        <v>479.61544421731452</v>
      </c>
      <c r="CL309" s="197">
        <v>496.94659857166886</v>
      </c>
      <c r="CM309" s="200">
        <v>517.7118718433353</v>
      </c>
      <c r="CN309" s="21"/>
      <c r="CO309" s="21"/>
      <c r="CP309" s="21"/>
      <c r="CQ309" s="21"/>
      <c r="CR309" s="21"/>
      <c r="CS309" s="21"/>
      <c r="CT309" s="21"/>
      <c r="CU309" s="21"/>
      <c r="CV309" s="21"/>
    </row>
    <row r="310" spans="1:100" x14ac:dyDescent="0.2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197">
        <v>449.42301964700027</v>
      </c>
      <c r="CI310" s="197">
        <v>461.12949613223071</v>
      </c>
      <c r="CJ310" s="197">
        <v>456.6910495275576</v>
      </c>
      <c r="CK310" s="197">
        <v>454.50429531948413</v>
      </c>
      <c r="CL310" s="197">
        <v>456.49141372449111</v>
      </c>
      <c r="CM310" s="200">
        <v>463.06976799405817</v>
      </c>
      <c r="CN310" s="21"/>
      <c r="CO310" s="21"/>
      <c r="CP310" s="21"/>
      <c r="CQ310" s="21"/>
      <c r="CR310" s="21"/>
      <c r="CS310" s="21"/>
      <c r="CT310" s="21"/>
      <c r="CU310" s="21"/>
      <c r="CV310" s="21"/>
    </row>
    <row r="311" spans="1:100" x14ac:dyDescent="0.2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197">
        <v>405.91962738899224</v>
      </c>
      <c r="CI311" s="197">
        <v>412.41161960669223</v>
      </c>
      <c r="CJ311" s="197">
        <v>428.5727399615464</v>
      </c>
      <c r="CK311" s="197">
        <v>453.55010391734248</v>
      </c>
      <c r="CL311" s="197">
        <v>471.64094296643407</v>
      </c>
      <c r="CM311" s="200">
        <v>476.90102604109842</v>
      </c>
      <c r="CN311" s="21"/>
      <c r="CO311" s="21"/>
      <c r="CP311" s="21"/>
      <c r="CQ311" s="21"/>
      <c r="CR311" s="21"/>
      <c r="CS311" s="21"/>
      <c r="CT311" s="21"/>
      <c r="CU311" s="21"/>
      <c r="CV311" s="21"/>
    </row>
    <row r="312" spans="1:100" x14ac:dyDescent="0.2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197">
        <v>399.00154924206385</v>
      </c>
      <c r="CI312" s="197">
        <v>411.73229758080538</v>
      </c>
      <c r="CJ312" s="197">
        <v>412.6422325454148</v>
      </c>
      <c r="CK312" s="197">
        <v>408.17904532941992</v>
      </c>
      <c r="CL312" s="197">
        <v>410.53987153935958</v>
      </c>
      <c r="CM312" s="200">
        <v>430.12450630619179</v>
      </c>
      <c r="CN312" s="21"/>
      <c r="CO312" s="21"/>
      <c r="CP312" s="21"/>
      <c r="CQ312" s="21"/>
      <c r="CR312" s="21"/>
      <c r="CS312" s="21"/>
      <c r="CT312" s="21"/>
      <c r="CU312" s="21"/>
      <c r="CV312" s="21"/>
    </row>
    <row r="313" spans="1:100" x14ac:dyDescent="0.2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197">
        <v>154.28274071462431</v>
      </c>
      <c r="CI313" s="197">
        <v>160.59728242314409</v>
      </c>
      <c r="CJ313" s="197">
        <v>163.49450770566577</v>
      </c>
      <c r="CK313" s="197">
        <v>165.83576860061061</v>
      </c>
      <c r="CL313" s="197">
        <v>173.83365874343949</v>
      </c>
      <c r="CM313" s="200">
        <v>187.10094560595977</v>
      </c>
      <c r="CN313" s="21"/>
      <c r="CO313" s="21"/>
      <c r="CP313" s="21"/>
      <c r="CQ313" s="21"/>
      <c r="CR313" s="21"/>
      <c r="CS313" s="21"/>
      <c r="CT313" s="21"/>
      <c r="CU313" s="21"/>
      <c r="CV313" s="21"/>
    </row>
    <row r="314" spans="1:100" x14ac:dyDescent="0.2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197">
        <v>384.04919749710308</v>
      </c>
      <c r="CI314" s="197">
        <v>397.11023412899891</v>
      </c>
      <c r="CJ314" s="197">
        <v>408.38103970996161</v>
      </c>
      <c r="CK314" s="197">
        <v>414.65414895048315</v>
      </c>
      <c r="CL314" s="197">
        <v>424.18777804019231</v>
      </c>
      <c r="CM314" s="200">
        <v>434.65226014778625</v>
      </c>
      <c r="CN314" s="21"/>
      <c r="CO314" s="21"/>
      <c r="CP314" s="21"/>
      <c r="CQ314" s="21"/>
      <c r="CR314" s="21"/>
      <c r="CS314" s="21"/>
      <c r="CT314" s="21"/>
      <c r="CU314" s="21"/>
      <c r="CV314" s="21"/>
    </row>
    <row r="315" spans="1:100" x14ac:dyDescent="0.2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197">
        <v>415.9406981673788</v>
      </c>
      <c r="CI315" s="197">
        <v>432.21039884879116</v>
      </c>
      <c r="CJ315" s="197">
        <v>443.50464097858668</v>
      </c>
      <c r="CK315" s="197">
        <v>447.65083000953297</v>
      </c>
      <c r="CL315" s="197">
        <v>444.91978944191879</v>
      </c>
      <c r="CM315" s="200">
        <v>433.1783937509262</v>
      </c>
      <c r="CN315" s="21"/>
      <c r="CO315" s="21"/>
      <c r="CP315" s="21"/>
      <c r="CQ315" s="21"/>
      <c r="CR315" s="21"/>
      <c r="CS315" s="21"/>
      <c r="CT315" s="21"/>
      <c r="CU315" s="21"/>
      <c r="CV315" s="21"/>
    </row>
    <row r="316" spans="1:100" x14ac:dyDescent="0.2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197">
        <v>462.03622759960064</v>
      </c>
      <c r="CI316" s="197">
        <v>476.56535470869113</v>
      </c>
      <c r="CJ316" s="197">
        <v>491.13439687034656</v>
      </c>
      <c r="CK316" s="197">
        <v>497.40542528627407</v>
      </c>
      <c r="CL316" s="197">
        <v>500.16713545317162</v>
      </c>
      <c r="CM316" s="200">
        <v>496.92028103092377</v>
      </c>
      <c r="CN316" s="21"/>
      <c r="CO316" s="21"/>
      <c r="CP316" s="21"/>
      <c r="CQ316" s="21"/>
      <c r="CR316" s="21"/>
      <c r="CS316" s="21"/>
      <c r="CT316" s="21"/>
      <c r="CU316" s="21"/>
      <c r="CV316" s="21"/>
    </row>
    <row r="317" spans="1:100" x14ac:dyDescent="0.2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197">
        <v>408.46588114876522</v>
      </c>
      <c r="CI317" s="197">
        <v>401.55230391416177</v>
      </c>
      <c r="CJ317" s="197">
        <v>410.67621617809044</v>
      </c>
      <c r="CK317" s="197">
        <v>417.75108034732193</v>
      </c>
      <c r="CL317" s="197">
        <v>428.46898114107535</v>
      </c>
      <c r="CM317" s="200">
        <v>424.18847710937814</v>
      </c>
      <c r="CN317" s="21"/>
      <c r="CO317" s="21"/>
      <c r="CP317" s="21"/>
      <c r="CQ317" s="21"/>
      <c r="CR317" s="21"/>
      <c r="CS317" s="21"/>
      <c r="CT317" s="21"/>
      <c r="CU317" s="21"/>
      <c r="CV317" s="21"/>
    </row>
    <row r="318" spans="1:100" x14ac:dyDescent="0.2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197">
        <v>405.92696777135512</v>
      </c>
      <c r="CI318" s="197">
        <v>411.46811150466948</v>
      </c>
      <c r="CJ318" s="197">
        <v>412.7205377267137</v>
      </c>
      <c r="CK318" s="197">
        <v>414.08047566400529</v>
      </c>
      <c r="CL318" s="197">
        <v>421.00902370576063</v>
      </c>
      <c r="CM318" s="200">
        <v>426.28161961036477</v>
      </c>
      <c r="CN318" s="21"/>
      <c r="CO318" s="21"/>
      <c r="CP318" s="21"/>
      <c r="CQ318" s="21"/>
      <c r="CR318" s="21"/>
      <c r="CS318" s="21"/>
      <c r="CT318" s="21"/>
      <c r="CU318" s="21"/>
      <c r="CV318" s="21"/>
    </row>
    <row r="319" spans="1:100" x14ac:dyDescent="0.2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197">
        <v>431.48450496302922</v>
      </c>
      <c r="CI319" s="197">
        <v>430.50243818660221</v>
      </c>
      <c r="CJ319" s="197">
        <v>440.85772919739173</v>
      </c>
      <c r="CK319" s="197">
        <v>438.02614129970607</v>
      </c>
      <c r="CL319" s="197">
        <v>433.50792449164709</v>
      </c>
      <c r="CM319" s="200">
        <v>422.12019377865795</v>
      </c>
      <c r="CN319" s="21"/>
      <c r="CO319" s="21"/>
      <c r="CP319" s="21"/>
      <c r="CQ319" s="21"/>
      <c r="CR319" s="21"/>
      <c r="CS319" s="21"/>
      <c r="CT319" s="21"/>
      <c r="CU319" s="21"/>
      <c r="CV319" s="21"/>
    </row>
    <row r="320" spans="1:100" x14ac:dyDescent="0.2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197">
        <v>411.76900280340624</v>
      </c>
      <c r="CI320" s="197">
        <v>419.96533708943298</v>
      </c>
      <c r="CJ320" s="197">
        <v>423.46356922531527</v>
      </c>
      <c r="CK320" s="197">
        <v>426.17299792612476</v>
      </c>
      <c r="CL320" s="197">
        <v>432.65035176849261</v>
      </c>
      <c r="CM320" s="200">
        <v>443.55528151244812</v>
      </c>
      <c r="CN320" s="21"/>
      <c r="CO320" s="21"/>
      <c r="CP320" s="21"/>
      <c r="CQ320" s="21"/>
      <c r="CR320" s="21"/>
      <c r="CS320" s="21"/>
      <c r="CT320" s="21"/>
      <c r="CU320" s="21"/>
      <c r="CV320" s="21"/>
    </row>
    <row r="321" spans="1:100" x14ac:dyDescent="0.2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197">
        <v>330.66499710532344</v>
      </c>
      <c r="CI321" s="197">
        <v>338.14178175172583</v>
      </c>
      <c r="CJ321" s="197">
        <v>351.67128842589818</v>
      </c>
      <c r="CK321" s="197">
        <v>361.33217598628471</v>
      </c>
      <c r="CL321" s="197">
        <v>365.06822797223566</v>
      </c>
      <c r="CM321" s="200">
        <v>360.05990776151947</v>
      </c>
      <c r="CN321" s="21"/>
      <c r="CO321" s="21"/>
      <c r="CP321" s="21"/>
      <c r="CQ321" s="21"/>
      <c r="CR321" s="21"/>
      <c r="CS321" s="21"/>
      <c r="CT321" s="21"/>
      <c r="CU321" s="21"/>
      <c r="CV321" s="21"/>
    </row>
    <row r="322" spans="1:100" x14ac:dyDescent="0.2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197">
        <v>470.24776464564366</v>
      </c>
      <c r="CI322" s="197">
        <v>480.16030357200708</v>
      </c>
      <c r="CJ322" s="197">
        <v>486.03252107781037</v>
      </c>
      <c r="CK322" s="197">
        <v>485.13342367771389</v>
      </c>
      <c r="CL322" s="197">
        <v>491.7120465346905</v>
      </c>
      <c r="CM322" s="200">
        <v>502.57020384972986</v>
      </c>
      <c r="CN322" s="21"/>
      <c r="CO322" s="21"/>
      <c r="CP322" s="21"/>
      <c r="CQ322" s="21"/>
      <c r="CR322" s="21"/>
      <c r="CS322" s="21"/>
      <c r="CT322" s="21"/>
      <c r="CU322" s="21"/>
      <c r="CV322" s="21"/>
    </row>
    <row r="323" spans="1:100" x14ac:dyDescent="0.2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197">
        <v>528.6164643006947</v>
      </c>
      <c r="CI323" s="197">
        <v>556.56503714797725</v>
      </c>
      <c r="CJ323" s="197">
        <v>583.61256156529191</v>
      </c>
      <c r="CK323" s="197">
        <v>592.29307173548477</v>
      </c>
      <c r="CL323" s="197">
        <v>591.21808592289835</v>
      </c>
      <c r="CM323" s="200">
        <v>580.38875431279382</v>
      </c>
      <c r="CN323" s="21"/>
      <c r="CO323" s="21"/>
      <c r="CP323" s="21"/>
      <c r="CQ323" s="21"/>
      <c r="CR323" s="21"/>
      <c r="CS323" s="21"/>
      <c r="CT323" s="21"/>
      <c r="CU323" s="21"/>
      <c r="CV323" s="21"/>
    </row>
    <row r="324" spans="1:100" x14ac:dyDescent="0.2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197">
        <v>325.66826561583235</v>
      </c>
      <c r="CI324" s="197">
        <v>337.06780851816194</v>
      </c>
      <c r="CJ324" s="197">
        <v>344.63073053851781</v>
      </c>
      <c r="CK324" s="197">
        <v>344.92258672943746</v>
      </c>
      <c r="CL324" s="197">
        <v>342.65064046861352</v>
      </c>
      <c r="CM324" s="200">
        <v>339.00677304605699</v>
      </c>
      <c r="CN324" s="21"/>
      <c r="CO324" s="21"/>
      <c r="CP324" s="21"/>
      <c r="CQ324" s="21"/>
      <c r="CR324" s="21"/>
      <c r="CS324" s="21"/>
      <c r="CT324" s="21"/>
      <c r="CU324" s="21"/>
      <c r="CV324" s="21"/>
    </row>
    <row r="325" spans="1:100" x14ac:dyDescent="0.2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197">
        <v>361.90218511885161</v>
      </c>
      <c r="CI325" s="197">
        <v>371.53663549002044</v>
      </c>
      <c r="CJ325" s="197">
        <v>377.29801201045302</v>
      </c>
      <c r="CK325" s="197">
        <v>368.1843949728252</v>
      </c>
      <c r="CL325" s="197">
        <v>358.29645305364323</v>
      </c>
      <c r="CM325" s="200">
        <v>346.76435915540782</v>
      </c>
      <c r="CN325" s="21"/>
      <c r="CO325" s="21"/>
      <c r="CP325" s="21"/>
      <c r="CQ325" s="21"/>
      <c r="CR325" s="21"/>
      <c r="CS325" s="21"/>
      <c r="CT325" s="21"/>
      <c r="CU325" s="21"/>
      <c r="CV325" s="21"/>
    </row>
    <row r="326" spans="1:100" x14ac:dyDescent="0.2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197">
        <v>285.30229626653551</v>
      </c>
      <c r="CI326" s="197">
        <v>294.27442118402786</v>
      </c>
      <c r="CJ326" s="197">
        <v>302.94025707881156</v>
      </c>
      <c r="CK326" s="197">
        <v>301.69314422246168</v>
      </c>
      <c r="CL326" s="197">
        <v>302.92816401858744</v>
      </c>
      <c r="CM326" s="200">
        <v>304.26264235688757</v>
      </c>
      <c r="CN326" s="21"/>
      <c r="CO326" s="21"/>
      <c r="CP326" s="21"/>
      <c r="CQ326" s="21"/>
      <c r="CR326" s="21"/>
      <c r="CS326" s="21"/>
      <c r="CT326" s="21"/>
      <c r="CU326" s="21"/>
      <c r="CV326" s="21"/>
    </row>
    <row r="327" spans="1:100" x14ac:dyDescent="0.2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197">
        <v>438.57132060868577</v>
      </c>
      <c r="CI327" s="197">
        <v>458.39512492490354</v>
      </c>
      <c r="CJ327" s="197">
        <v>479.49637816039939</v>
      </c>
      <c r="CK327" s="197">
        <v>472.07328651156405</v>
      </c>
      <c r="CL327" s="197">
        <v>468.58478542347376</v>
      </c>
      <c r="CM327" s="200">
        <v>459.77960658399695</v>
      </c>
      <c r="CN327" s="21"/>
      <c r="CO327" s="21"/>
      <c r="CP327" s="21"/>
      <c r="CQ327" s="21"/>
      <c r="CR327" s="21"/>
      <c r="CS327" s="21"/>
      <c r="CT327" s="21"/>
      <c r="CU327" s="21"/>
      <c r="CV327" s="21"/>
    </row>
    <row r="328" spans="1:100" x14ac:dyDescent="0.2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197">
        <v>428.19961443624351</v>
      </c>
      <c r="CI328" s="197">
        <v>440.89416544084685</v>
      </c>
      <c r="CJ328" s="197">
        <v>456.48334344003359</v>
      </c>
      <c r="CK328" s="197">
        <v>462.00533633994968</v>
      </c>
      <c r="CL328" s="197">
        <v>465.10444261934884</v>
      </c>
      <c r="CM328" s="200">
        <v>453.55153839366329</v>
      </c>
      <c r="CN328" s="21"/>
      <c r="CO328" s="21"/>
      <c r="CP328" s="21"/>
      <c r="CQ328" s="21"/>
      <c r="CR328" s="21"/>
      <c r="CS328" s="21"/>
      <c r="CT328" s="21"/>
      <c r="CU328" s="21"/>
      <c r="CV328" s="21"/>
    </row>
    <row r="329" spans="1:100" x14ac:dyDescent="0.2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197">
        <v>532.40208852932767</v>
      </c>
      <c r="CI329" s="197">
        <v>538.45844837225002</v>
      </c>
      <c r="CJ329" s="197">
        <v>545.55889686280011</v>
      </c>
      <c r="CK329" s="197">
        <v>553.32278045312944</v>
      </c>
      <c r="CL329" s="197">
        <v>548.22815011377963</v>
      </c>
      <c r="CM329" s="200">
        <v>524.62887144804358</v>
      </c>
      <c r="CN329" s="21"/>
      <c r="CO329" s="21"/>
      <c r="CP329" s="21"/>
      <c r="CQ329" s="21"/>
      <c r="CR329" s="21"/>
      <c r="CS329" s="21"/>
      <c r="CT329" s="21"/>
      <c r="CU329" s="21"/>
      <c r="CV329" s="21"/>
    </row>
    <row r="330" spans="1:100" x14ac:dyDescent="0.2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197">
        <v>453.41691860338625</v>
      </c>
      <c r="CI330" s="197">
        <v>467.55947038533969</v>
      </c>
      <c r="CJ330" s="197">
        <v>482.53597182548668</v>
      </c>
      <c r="CK330" s="197">
        <v>488.0289086521023</v>
      </c>
      <c r="CL330" s="197">
        <v>490.58286326764807</v>
      </c>
      <c r="CM330" s="200">
        <v>487.33209889186651</v>
      </c>
      <c r="CN330" s="21"/>
      <c r="CO330" s="21"/>
      <c r="CP330" s="21"/>
      <c r="CQ330" s="21"/>
      <c r="CR330" s="21"/>
      <c r="CS330" s="21"/>
      <c r="CT330" s="21"/>
      <c r="CU330" s="21"/>
      <c r="CV330" s="21"/>
    </row>
    <row r="331" spans="1:100" x14ac:dyDescent="0.2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197">
        <v>293.73710130042264</v>
      </c>
      <c r="CI331" s="197">
        <v>288.20315500818282</v>
      </c>
      <c r="CJ331" s="197">
        <v>288.73261176840543</v>
      </c>
      <c r="CK331" s="197">
        <v>283.17038982740524</v>
      </c>
      <c r="CL331" s="197">
        <v>280.19232392543387</v>
      </c>
      <c r="CM331" s="200">
        <v>274.40956183566925</v>
      </c>
      <c r="CN331" s="21"/>
      <c r="CO331" s="21"/>
      <c r="CP331" s="21"/>
      <c r="CQ331" s="21"/>
      <c r="CR331" s="21"/>
      <c r="CS331" s="21"/>
      <c r="CT331" s="21"/>
      <c r="CU331" s="21"/>
      <c r="CV331" s="21"/>
    </row>
    <row r="332" spans="1:100" x14ac:dyDescent="0.2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197">
        <v>335.71891604567901</v>
      </c>
      <c r="CI332" s="197">
        <v>345.48578175679137</v>
      </c>
      <c r="CJ332" s="197">
        <v>349.28405410391656</v>
      </c>
      <c r="CK332" s="197">
        <v>351.22433800835489</v>
      </c>
      <c r="CL332" s="197">
        <v>352.37312716135892</v>
      </c>
      <c r="CM332" s="200">
        <v>351.29428359989367</v>
      </c>
      <c r="CN332" s="21"/>
      <c r="CO332" s="21"/>
      <c r="CP332" s="21"/>
      <c r="CQ332" s="21"/>
      <c r="CR332" s="21"/>
      <c r="CS332" s="21"/>
      <c r="CT332" s="21"/>
      <c r="CU332" s="21"/>
      <c r="CV332" s="21"/>
    </row>
    <row r="333" spans="1:100" x14ac:dyDescent="0.2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197">
        <v>471.70444838965614</v>
      </c>
      <c r="CI333" s="197">
        <v>481.35043269770904</v>
      </c>
      <c r="CJ333" s="197">
        <v>501.80290259363818</v>
      </c>
      <c r="CK333" s="197">
        <v>520.45697899107165</v>
      </c>
      <c r="CL333" s="197">
        <v>537.50815070379394</v>
      </c>
      <c r="CM333" s="200">
        <v>540.46069150898916</v>
      </c>
      <c r="CN333" s="21"/>
      <c r="CO333" s="21"/>
      <c r="CP333" s="21"/>
      <c r="CQ333" s="21"/>
      <c r="CR333" s="21"/>
      <c r="CS333" s="21"/>
      <c r="CT333" s="21"/>
      <c r="CU333" s="21"/>
      <c r="CV333" s="21"/>
    </row>
    <row r="334" spans="1:100" x14ac:dyDescent="0.2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197">
        <v>286.37643082704341</v>
      </c>
      <c r="CI334" s="197">
        <v>293.01566416790553</v>
      </c>
      <c r="CJ334" s="197">
        <v>297.48755542294458</v>
      </c>
      <c r="CK334" s="197">
        <v>298.87459644704398</v>
      </c>
      <c r="CL334" s="197">
        <v>297.80866904449749</v>
      </c>
      <c r="CM334" s="200">
        <v>298.47679011926516</v>
      </c>
      <c r="CN334" s="21"/>
      <c r="CO334" s="21"/>
      <c r="CP334" s="21"/>
      <c r="CQ334" s="21"/>
      <c r="CR334" s="21"/>
      <c r="CS334" s="21"/>
      <c r="CT334" s="21"/>
      <c r="CU334" s="21"/>
      <c r="CV334" s="21"/>
    </row>
    <row r="335" spans="1:100" x14ac:dyDescent="0.2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197">
        <v>627.93918879373518</v>
      </c>
      <c r="CI335" s="197">
        <v>643.77367315072058</v>
      </c>
      <c r="CJ335" s="197">
        <v>663.00546386003145</v>
      </c>
      <c r="CK335" s="197">
        <v>671.82408968600259</v>
      </c>
      <c r="CL335" s="197">
        <v>688.53824702108739</v>
      </c>
      <c r="CM335" s="200">
        <v>705.91801625811377</v>
      </c>
      <c r="CN335" s="21"/>
      <c r="CO335" s="21"/>
      <c r="CP335" s="21"/>
      <c r="CQ335" s="21"/>
      <c r="CR335" s="21"/>
      <c r="CS335" s="21"/>
      <c r="CT335" s="21"/>
      <c r="CU335" s="21"/>
      <c r="CV335" s="21"/>
    </row>
    <row r="336" spans="1:100" x14ac:dyDescent="0.2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197">
        <v>516.76352556968197</v>
      </c>
      <c r="CI336" s="197">
        <v>532.88053785243335</v>
      </c>
      <c r="CJ336" s="197">
        <v>530.15510554505056</v>
      </c>
      <c r="CK336" s="197">
        <v>520.5257000904395</v>
      </c>
      <c r="CL336" s="197">
        <v>511.67669466759952</v>
      </c>
      <c r="CM336" s="200">
        <v>502.99577346282439</v>
      </c>
      <c r="CN336" s="21"/>
      <c r="CO336" s="21"/>
      <c r="CP336" s="21"/>
      <c r="CQ336" s="21"/>
      <c r="CR336" s="21"/>
      <c r="CS336" s="21"/>
      <c r="CT336" s="21"/>
      <c r="CU336" s="21"/>
      <c r="CV336" s="21"/>
    </row>
    <row r="337" spans="1:100" x14ac:dyDescent="0.2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197">
        <v>560.64663107876981</v>
      </c>
      <c r="CI337" s="197">
        <v>572.13691086525762</v>
      </c>
      <c r="CJ337" s="197">
        <v>599.75381995139571</v>
      </c>
      <c r="CK337" s="197">
        <v>630.01270467371921</v>
      </c>
      <c r="CL337" s="197">
        <v>647.14453195096837</v>
      </c>
      <c r="CM337" s="200">
        <v>639.78699688413417</v>
      </c>
      <c r="CN337" s="21"/>
      <c r="CO337" s="21"/>
      <c r="CP337" s="21"/>
      <c r="CQ337" s="21"/>
      <c r="CR337" s="21"/>
      <c r="CS337" s="21"/>
      <c r="CT337" s="21"/>
      <c r="CU337" s="21"/>
      <c r="CV337" s="21"/>
    </row>
    <row r="338" spans="1:100" x14ac:dyDescent="0.2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197">
        <v>503.73409952987384</v>
      </c>
      <c r="CI338" s="197">
        <v>520.9128760151649</v>
      </c>
      <c r="CJ338" s="197">
        <v>523.63749478299042</v>
      </c>
      <c r="CK338" s="197">
        <v>513.80474643733112</v>
      </c>
      <c r="CL338" s="197">
        <v>511.36365716099982</v>
      </c>
      <c r="CM338" s="200">
        <v>528.81044641548317</v>
      </c>
      <c r="CN338" s="21"/>
      <c r="CO338" s="21"/>
      <c r="CP338" s="21"/>
      <c r="CQ338" s="21"/>
      <c r="CR338" s="21"/>
      <c r="CS338" s="21"/>
      <c r="CT338" s="21"/>
      <c r="CU338" s="21"/>
      <c r="CV338" s="21"/>
    </row>
    <row r="339" spans="1:100" x14ac:dyDescent="0.2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197">
        <v>145.14950166076761</v>
      </c>
      <c r="CI339" s="197">
        <v>151.957364340655</v>
      </c>
      <c r="CJ339" s="197">
        <v>156.32228989736549</v>
      </c>
      <c r="CK339" s="197">
        <v>156.12233911597454</v>
      </c>
      <c r="CL339" s="197">
        <v>159.59609942112002</v>
      </c>
      <c r="CM339" s="200">
        <v>165.84348468020571</v>
      </c>
      <c r="CN339" s="21"/>
      <c r="CO339" s="21"/>
      <c r="CP339" s="21"/>
      <c r="CQ339" s="21"/>
      <c r="CR339" s="21"/>
      <c r="CS339" s="21"/>
      <c r="CT339" s="21"/>
      <c r="CU339" s="21"/>
      <c r="CV339" s="21"/>
    </row>
    <row r="340" spans="1:100" x14ac:dyDescent="0.2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197">
        <v>566.31598574203952</v>
      </c>
      <c r="CI340" s="197">
        <v>556.98534746834866</v>
      </c>
      <c r="CJ340" s="197">
        <v>562.55522118970623</v>
      </c>
      <c r="CK340" s="197">
        <v>585.87251228343405</v>
      </c>
      <c r="CL340" s="197">
        <v>603.50682733566475</v>
      </c>
      <c r="CM340" s="200">
        <v>613.51472846607692</v>
      </c>
      <c r="CN340" s="21"/>
      <c r="CO340" s="21"/>
      <c r="CP340" s="21"/>
      <c r="CQ340" s="21"/>
      <c r="CR340" s="21"/>
      <c r="CS340" s="21"/>
      <c r="CT340" s="21"/>
      <c r="CU340" s="21"/>
      <c r="CV340" s="21"/>
    </row>
    <row r="341" spans="1:100" x14ac:dyDescent="0.2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197">
        <v>535.21600055714441</v>
      </c>
      <c r="CI341" s="197">
        <v>524.03828621543516</v>
      </c>
      <c r="CJ341" s="197">
        <v>524.31509087401946</v>
      </c>
      <c r="CK341" s="197">
        <v>535.45448650150604</v>
      </c>
      <c r="CL341" s="197">
        <v>544.21754580689174</v>
      </c>
      <c r="CM341" s="200">
        <v>543.66458519579442</v>
      </c>
      <c r="CN341" s="21"/>
      <c r="CO341" s="21"/>
      <c r="CP341" s="21"/>
      <c r="CQ341" s="21"/>
      <c r="CR341" s="21"/>
      <c r="CS341" s="21"/>
      <c r="CT341" s="21"/>
      <c r="CU341" s="21"/>
      <c r="CV341" s="21"/>
    </row>
    <row r="342" spans="1:100" x14ac:dyDescent="0.2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197">
        <v>726.68834922968426</v>
      </c>
      <c r="CI342" s="197">
        <v>702.8054659676701</v>
      </c>
      <c r="CJ342" s="197">
        <v>702.69166781193417</v>
      </c>
      <c r="CK342" s="197">
        <v>716.70542762608568</v>
      </c>
      <c r="CL342" s="197">
        <v>728.67445070404085</v>
      </c>
      <c r="CM342" s="200">
        <v>728.65655881960674</v>
      </c>
      <c r="CN342" s="21"/>
      <c r="CO342" s="21"/>
      <c r="CP342" s="21"/>
      <c r="CQ342" s="21"/>
      <c r="CR342" s="21"/>
      <c r="CS342" s="21"/>
      <c r="CT342" s="21"/>
      <c r="CU342" s="21"/>
      <c r="CV342" s="21"/>
    </row>
    <row r="343" spans="1:100" x14ac:dyDescent="0.2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197">
        <v>589.36833240843259</v>
      </c>
      <c r="CI343" s="197">
        <v>590.77270796075879</v>
      </c>
      <c r="CJ343" s="197">
        <v>614.0368722417187</v>
      </c>
      <c r="CK343" s="197">
        <v>646.06178087846445</v>
      </c>
      <c r="CL343" s="197">
        <v>680.10963008856186</v>
      </c>
      <c r="CM343" s="200">
        <v>693.44476532943577</v>
      </c>
      <c r="CN343" s="21"/>
      <c r="CO343" s="21"/>
      <c r="CP343" s="21"/>
      <c r="CQ343" s="21"/>
      <c r="CR343" s="21"/>
      <c r="CS343" s="21"/>
      <c r="CT343" s="21"/>
      <c r="CU343" s="21"/>
      <c r="CV343" s="21"/>
    </row>
    <row r="344" spans="1:100" x14ac:dyDescent="0.2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197">
        <v>573.59178637475361</v>
      </c>
      <c r="CI344" s="197">
        <v>575.50335433437601</v>
      </c>
      <c r="CJ344" s="197">
        <v>577.0412109213155</v>
      </c>
      <c r="CK344" s="197">
        <v>598.80767552051555</v>
      </c>
      <c r="CL344" s="197">
        <v>606.87402889095256</v>
      </c>
      <c r="CM344" s="200">
        <v>623.61141437185915</v>
      </c>
      <c r="CN344" s="21"/>
      <c r="CO344" s="21"/>
      <c r="CP344" s="21"/>
      <c r="CQ344" s="21"/>
      <c r="CR344" s="21"/>
      <c r="CS344" s="21"/>
      <c r="CT344" s="21"/>
      <c r="CU344" s="21"/>
      <c r="CV344" s="21"/>
    </row>
    <row r="345" spans="1:100" x14ac:dyDescent="0.2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197">
        <v>798.83991570965588</v>
      </c>
      <c r="CI345" s="197">
        <v>767.95729740973695</v>
      </c>
      <c r="CJ345" s="197">
        <v>784.02456265478895</v>
      </c>
      <c r="CK345" s="197">
        <v>816.79408210952568</v>
      </c>
      <c r="CL345" s="197">
        <v>849.30348939334215</v>
      </c>
      <c r="CM345" s="200">
        <v>853.86802983630719</v>
      </c>
      <c r="CN345" s="21"/>
      <c r="CO345" s="21"/>
      <c r="CP345" s="21"/>
      <c r="CQ345" s="21"/>
      <c r="CR345" s="21"/>
      <c r="CS345" s="21"/>
      <c r="CT345" s="21"/>
      <c r="CU345" s="21"/>
      <c r="CV345" s="21"/>
    </row>
    <row r="346" spans="1:100" x14ac:dyDescent="0.2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197">
        <v>587.15229081319478</v>
      </c>
      <c r="CI346" s="197">
        <v>573.84824477140785</v>
      </c>
      <c r="CJ346" s="197">
        <v>563.05374186614881</v>
      </c>
      <c r="CK346" s="197">
        <v>558.46560600521548</v>
      </c>
      <c r="CL346" s="197">
        <v>577.19910094495981</v>
      </c>
      <c r="CM346" s="200">
        <v>607.49101412359903</v>
      </c>
      <c r="CN346" s="21"/>
      <c r="CO346" s="21"/>
      <c r="CP346" s="21"/>
      <c r="CQ346" s="21"/>
      <c r="CR346" s="21"/>
      <c r="CS346" s="21"/>
      <c r="CT346" s="21"/>
      <c r="CU346" s="21"/>
      <c r="CV346" s="21"/>
    </row>
    <row r="347" spans="1:100" x14ac:dyDescent="0.2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197">
        <v>1163.9813665223712</v>
      </c>
      <c r="CI347" s="197">
        <v>1132.0747156971127</v>
      </c>
      <c r="CJ347" s="197">
        <v>1145.0886148837656</v>
      </c>
      <c r="CK347" s="197">
        <v>1183.0453401217726</v>
      </c>
      <c r="CL347" s="197">
        <v>1191.0001174942288</v>
      </c>
      <c r="CM347" s="200">
        <v>1170.0702058594311</v>
      </c>
      <c r="CN347" s="21"/>
      <c r="CO347" s="21"/>
      <c r="CP347" s="21"/>
      <c r="CQ347" s="21"/>
      <c r="CR347" s="21"/>
      <c r="CS347" s="21"/>
      <c r="CT347" s="21"/>
      <c r="CU347" s="21"/>
      <c r="CV347" s="21"/>
    </row>
    <row r="348" spans="1:100" x14ac:dyDescent="0.2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197">
        <v>581.83840735755439</v>
      </c>
      <c r="CI348" s="197">
        <v>567.60018210568126</v>
      </c>
      <c r="CJ348" s="197">
        <v>568.002241276257</v>
      </c>
      <c r="CK348" s="197">
        <v>585.27383827286462</v>
      </c>
      <c r="CL348" s="197">
        <v>603.68105755717863</v>
      </c>
      <c r="CM348" s="200">
        <v>619.3523132174596</v>
      </c>
      <c r="CN348" s="21"/>
      <c r="CO348" s="21"/>
      <c r="CP348" s="21"/>
      <c r="CQ348" s="21"/>
      <c r="CR348" s="21"/>
      <c r="CS348" s="21"/>
      <c r="CT348" s="21"/>
      <c r="CU348" s="21"/>
      <c r="CV348" s="21"/>
    </row>
    <row r="349" spans="1:100" x14ac:dyDescent="0.2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197">
        <v>1121.5662160722579</v>
      </c>
      <c r="CI349" s="197">
        <v>1050.7143993295442</v>
      </c>
      <c r="CJ349" s="197">
        <v>1020.4777839001881</v>
      </c>
      <c r="CK349" s="197">
        <v>1050.2578434439922</v>
      </c>
      <c r="CL349" s="197">
        <v>1070.8711560320139</v>
      </c>
      <c r="CM349" s="200">
        <v>1072.3891290417919</v>
      </c>
      <c r="CN349" s="21"/>
      <c r="CO349" s="21"/>
      <c r="CP349" s="21"/>
      <c r="CQ349" s="21"/>
      <c r="CR349" s="21"/>
      <c r="CS349" s="21"/>
      <c r="CT349" s="21"/>
      <c r="CU349" s="21"/>
      <c r="CV349" s="21"/>
    </row>
    <row r="350" spans="1:100" x14ac:dyDescent="0.2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197">
        <v>655.39020776915265</v>
      </c>
      <c r="CI350" s="197">
        <v>634.11486261507855</v>
      </c>
      <c r="CJ350" s="197">
        <v>649.54796006481081</v>
      </c>
      <c r="CK350" s="197">
        <v>684.41573542051117</v>
      </c>
      <c r="CL350" s="197">
        <v>707.37324470481542</v>
      </c>
      <c r="CM350" s="200">
        <v>706.92150936796838</v>
      </c>
      <c r="CN350" s="21"/>
      <c r="CO350" s="21"/>
      <c r="CP350" s="21"/>
      <c r="CQ350" s="21"/>
      <c r="CR350" s="21"/>
      <c r="CS350" s="21"/>
      <c r="CT350" s="21"/>
      <c r="CU350" s="21"/>
      <c r="CV350" s="21"/>
    </row>
    <row r="351" spans="1:100" x14ac:dyDescent="0.2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197">
        <v>467.86585856730738</v>
      </c>
      <c r="CI351" s="197">
        <v>451.08885368023817</v>
      </c>
      <c r="CJ351" s="197">
        <v>445.71467557233882</v>
      </c>
      <c r="CK351" s="197">
        <v>453.87823136890341</v>
      </c>
      <c r="CL351" s="197">
        <v>463.27818385681502</v>
      </c>
      <c r="CM351" s="200">
        <v>469.88119989890589</v>
      </c>
      <c r="CN351" s="21"/>
      <c r="CO351" s="21"/>
      <c r="CP351" s="21"/>
      <c r="CQ351" s="21"/>
      <c r="CR351" s="21"/>
      <c r="CS351" s="21"/>
      <c r="CT351" s="21"/>
      <c r="CU351" s="21"/>
      <c r="CV351" s="21"/>
    </row>
    <row r="352" spans="1:100" x14ac:dyDescent="0.2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197">
        <v>398.65738807766957</v>
      </c>
      <c r="CI352" s="197">
        <v>394.98726300113327</v>
      </c>
      <c r="CJ352" s="197">
        <v>407.16400224109015</v>
      </c>
      <c r="CK352" s="197">
        <v>429.51987203620621</v>
      </c>
      <c r="CL352" s="197">
        <v>443.77001353255793</v>
      </c>
      <c r="CM352" s="200">
        <v>443.67417537016911</v>
      </c>
      <c r="CN352" s="21"/>
      <c r="CO352" s="21"/>
      <c r="CP352" s="21"/>
      <c r="CQ352" s="21"/>
      <c r="CR352" s="21"/>
      <c r="CS352" s="21"/>
      <c r="CT352" s="21"/>
      <c r="CU352" s="21"/>
      <c r="CV352" s="21"/>
    </row>
    <row r="353" spans="1:100" x14ac:dyDescent="0.2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197">
        <v>883.3829064485393</v>
      </c>
      <c r="CI353" s="197">
        <v>850.29782313344629</v>
      </c>
      <c r="CJ353" s="197">
        <v>823.0724538989615</v>
      </c>
      <c r="CK353" s="197">
        <v>832.5915136930231</v>
      </c>
      <c r="CL353" s="197">
        <v>828.05640570802905</v>
      </c>
      <c r="CM353" s="200">
        <v>822.29472939187826</v>
      </c>
      <c r="CN353" s="21"/>
      <c r="CO353" s="21"/>
      <c r="CP353" s="21"/>
      <c r="CQ353" s="21"/>
      <c r="CR353" s="21"/>
      <c r="CS353" s="21"/>
      <c r="CT353" s="21"/>
      <c r="CU353" s="21"/>
      <c r="CV353" s="21"/>
    </row>
    <row r="354" spans="1:100" x14ac:dyDescent="0.2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197">
        <v>1038.0489112392222</v>
      </c>
      <c r="CI354" s="197">
        <v>1027.9866883682375</v>
      </c>
      <c r="CJ354" s="197">
        <v>1043.3508476521472</v>
      </c>
      <c r="CK354" s="197">
        <v>1058.5519636621966</v>
      </c>
      <c r="CL354" s="197">
        <v>1069.1769022568694</v>
      </c>
      <c r="CM354" s="200">
        <v>1052.8038946790041</v>
      </c>
      <c r="CN354" s="21"/>
      <c r="CO354" s="21"/>
      <c r="CP354" s="21"/>
      <c r="CQ354" s="21"/>
      <c r="CR354" s="21"/>
      <c r="CS354" s="21"/>
      <c r="CT354" s="21"/>
      <c r="CU354" s="21"/>
      <c r="CV354" s="21"/>
    </row>
    <row r="355" spans="1:100" x14ac:dyDescent="0.2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197">
        <v>2024.3073718433161</v>
      </c>
      <c r="CI355" s="197">
        <v>1954.3070848193868</v>
      </c>
      <c r="CJ355" s="197">
        <v>1963.0920785035985</v>
      </c>
      <c r="CK355" s="197">
        <v>2022.5624452009263</v>
      </c>
      <c r="CL355" s="197">
        <v>2061.1894181554899</v>
      </c>
      <c r="CM355" s="200">
        <v>2050.8030726106272</v>
      </c>
      <c r="CN355" s="21"/>
      <c r="CO355" s="21"/>
      <c r="CP355" s="21"/>
      <c r="CQ355" s="21"/>
      <c r="CR355" s="21"/>
      <c r="CS355" s="21"/>
      <c r="CT355" s="21"/>
      <c r="CU355" s="21"/>
      <c r="CV355" s="21"/>
    </row>
    <row r="356" spans="1:100" x14ac:dyDescent="0.2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197">
        <v>1087.0369468935905</v>
      </c>
      <c r="CI356" s="197">
        <v>1070.0860851363161</v>
      </c>
      <c r="CJ356" s="197">
        <v>1089.8184133655564</v>
      </c>
      <c r="CK356" s="197">
        <v>1141.8981411720833</v>
      </c>
      <c r="CL356" s="197">
        <v>1163.2133999562093</v>
      </c>
      <c r="CM356" s="200">
        <v>1159.9507267786946</v>
      </c>
      <c r="CN356" s="21"/>
      <c r="CO356" s="21"/>
      <c r="CP356" s="21"/>
      <c r="CQ356" s="21"/>
      <c r="CR356" s="21"/>
      <c r="CS356" s="21"/>
      <c r="CT356" s="21"/>
      <c r="CU356" s="21"/>
      <c r="CV356" s="21"/>
    </row>
    <row r="357" spans="1:100" x14ac:dyDescent="0.2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197">
        <v>411.54802400823206</v>
      </c>
      <c r="CI357" s="197">
        <v>407.51982383143712</v>
      </c>
      <c r="CJ357" s="197">
        <v>421.17105844089934</v>
      </c>
      <c r="CK357" s="197">
        <v>444.1839141019438</v>
      </c>
      <c r="CL357" s="197">
        <v>461.74393156468136</v>
      </c>
      <c r="CM357" s="200">
        <v>466.48118739962189</v>
      </c>
      <c r="CN357" s="21"/>
      <c r="CO357" s="21"/>
      <c r="CP357" s="21"/>
      <c r="CQ357" s="21"/>
      <c r="CR357" s="21"/>
      <c r="CS357" s="21"/>
      <c r="CT357" s="21"/>
      <c r="CU357" s="21"/>
      <c r="CV357" s="21"/>
    </row>
    <row r="358" spans="1:100" x14ac:dyDescent="0.2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197">
        <v>727.65785011034905</v>
      </c>
      <c r="CI358" s="197">
        <v>702.70563209617774</v>
      </c>
      <c r="CJ358" s="197">
        <v>703.50552739744637</v>
      </c>
      <c r="CK358" s="197">
        <v>734.64544892010997</v>
      </c>
      <c r="CL358" s="197">
        <v>755.78669097733734</v>
      </c>
      <c r="CM358" s="200">
        <v>758.54131583522269</v>
      </c>
      <c r="CN358" s="21"/>
      <c r="CO358" s="21"/>
      <c r="CP358" s="21"/>
      <c r="CQ358" s="21"/>
      <c r="CR358" s="21"/>
      <c r="CS358" s="21"/>
      <c r="CT358" s="21"/>
      <c r="CU358" s="21"/>
      <c r="CV358" s="21"/>
    </row>
    <row r="359" spans="1:100" x14ac:dyDescent="0.2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197">
        <v>1302.6198789472</v>
      </c>
      <c r="CI359" s="197">
        <v>1252.4056265845684</v>
      </c>
      <c r="CJ359" s="197">
        <v>1245.1715515889839</v>
      </c>
      <c r="CK359" s="197">
        <v>1274.4934027692159</v>
      </c>
      <c r="CL359" s="197">
        <v>1323.5917026295522</v>
      </c>
      <c r="CM359" s="200">
        <v>1346.9701130464337</v>
      </c>
      <c r="CN359" s="21"/>
      <c r="CO359" s="21"/>
      <c r="CP359" s="21"/>
      <c r="CQ359" s="21"/>
      <c r="CR359" s="21"/>
      <c r="CS359" s="21"/>
      <c r="CT359" s="21"/>
      <c r="CU359" s="21"/>
      <c r="CV359" s="21"/>
    </row>
    <row r="360" spans="1:100" x14ac:dyDescent="0.2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197">
        <v>759.87873698126896</v>
      </c>
      <c r="CI360" s="197">
        <v>733.45156940707636</v>
      </c>
      <c r="CJ360" s="197">
        <v>773.36222418118325</v>
      </c>
      <c r="CK360" s="197">
        <v>814.57109102253673</v>
      </c>
      <c r="CL360" s="197">
        <v>832.7263403104198</v>
      </c>
      <c r="CM360" s="200">
        <v>817.26738264887797</v>
      </c>
      <c r="CN360" s="21"/>
      <c r="CO360" s="21"/>
      <c r="CP360" s="21"/>
      <c r="CQ360" s="21"/>
      <c r="CR360" s="21"/>
      <c r="CS360" s="21"/>
      <c r="CT360" s="21"/>
      <c r="CU360" s="21"/>
      <c r="CV360" s="21"/>
    </row>
    <row r="361" spans="1:100" x14ac:dyDescent="0.2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197">
        <v>1200.3066318149465</v>
      </c>
      <c r="CI361" s="197">
        <v>1168.082204317061</v>
      </c>
      <c r="CJ361" s="197">
        <v>1153.8023185592231</v>
      </c>
      <c r="CK361" s="197">
        <v>1187.0978370272821</v>
      </c>
      <c r="CL361" s="197">
        <v>1221.2594408170992</v>
      </c>
      <c r="CM361" s="200">
        <v>1256.2980882694944</v>
      </c>
      <c r="CN361" s="21"/>
      <c r="CO361" s="21"/>
      <c r="CP361" s="21"/>
      <c r="CQ361" s="21"/>
      <c r="CR361" s="21"/>
      <c r="CS361" s="21"/>
      <c r="CT361" s="21"/>
      <c r="CU361" s="21"/>
      <c r="CV361" s="21"/>
    </row>
    <row r="362" spans="1:100" x14ac:dyDescent="0.2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197">
        <v>763.60021650121735</v>
      </c>
      <c r="CI362" s="197">
        <v>717.2120297883597</v>
      </c>
      <c r="CJ362" s="197">
        <v>734.14062434749303</v>
      </c>
      <c r="CK362" s="197">
        <v>803.57087662117556</v>
      </c>
      <c r="CL362" s="197">
        <v>866.66259394591498</v>
      </c>
      <c r="CM362" s="200">
        <v>884.88028406793683</v>
      </c>
      <c r="CN362" s="21"/>
      <c r="CO362" s="21"/>
      <c r="CP362" s="21"/>
      <c r="CQ362" s="21"/>
      <c r="CR362" s="21"/>
      <c r="CS362" s="21"/>
      <c r="CT362" s="21"/>
      <c r="CU362" s="21"/>
      <c r="CV362" s="21"/>
    </row>
    <row r="363" spans="1:100" x14ac:dyDescent="0.2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197">
        <v>1533.8307421651705</v>
      </c>
      <c r="CI363" s="197">
        <v>1443.641430591475</v>
      </c>
      <c r="CJ363" s="197">
        <v>1428.4660597047134</v>
      </c>
      <c r="CK363" s="197">
        <v>1503.91745527436</v>
      </c>
      <c r="CL363" s="197">
        <v>1545.4038930268568</v>
      </c>
      <c r="CM363" s="200">
        <v>1554.6847082017227</v>
      </c>
      <c r="CN363" s="21"/>
      <c r="CO363" s="21"/>
      <c r="CP363" s="21"/>
      <c r="CQ363" s="21"/>
      <c r="CR363" s="21"/>
      <c r="CS363" s="21"/>
      <c r="CT363" s="21"/>
      <c r="CU363" s="21"/>
      <c r="CV363" s="21"/>
    </row>
    <row r="364" spans="1:100" x14ac:dyDescent="0.2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197">
        <v>851.62182055577239</v>
      </c>
      <c r="CI364" s="197">
        <v>840.26645789699216</v>
      </c>
      <c r="CJ364" s="197">
        <v>853.89387525981738</v>
      </c>
      <c r="CK364" s="197">
        <v>875.33424778867902</v>
      </c>
      <c r="CL364" s="197">
        <v>885.24071541790215</v>
      </c>
      <c r="CM364" s="200">
        <v>896.48495551738984</v>
      </c>
      <c r="CN364" s="21"/>
      <c r="CO364" s="21"/>
      <c r="CP364" s="21"/>
      <c r="CQ364" s="21"/>
      <c r="CR364" s="21"/>
      <c r="CS364" s="21"/>
      <c r="CT364" s="21"/>
      <c r="CU364" s="21"/>
      <c r="CV364" s="21"/>
    </row>
    <row r="365" spans="1:100" x14ac:dyDescent="0.2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197">
        <v>313.2968091323778</v>
      </c>
      <c r="CI365" s="197">
        <v>302.19356831200736</v>
      </c>
      <c r="CJ365" s="197">
        <v>283.202218063609</v>
      </c>
      <c r="CK365" s="197">
        <v>297.91787275424002</v>
      </c>
      <c r="CL365" s="197">
        <v>312.19478971956954</v>
      </c>
      <c r="CM365" s="200">
        <v>306.95470799093215</v>
      </c>
      <c r="CN365" s="21"/>
      <c r="CO365" s="21"/>
      <c r="CP365" s="21"/>
      <c r="CQ365" s="21"/>
      <c r="CR365" s="21"/>
      <c r="CS365" s="21"/>
      <c r="CT365" s="21"/>
      <c r="CU365" s="21"/>
      <c r="CV365" s="21"/>
    </row>
    <row r="366" spans="1:100" x14ac:dyDescent="0.2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197">
        <v>485.78096113402597</v>
      </c>
      <c r="CI366" s="197">
        <v>491.52865751601985</v>
      </c>
      <c r="CJ366" s="197">
        <v>500.123071134535</v>
      </c>
      <c r="CK366" s="197">
        <v>516.33283802515768</v>
      </c>
      <c r="CL366" s="197">
        <v>527.91750504428489</v>
      </c>
      <c r="CM366" s="200">
        <v>535.15033281273304</v>
      </c>
      <c r="CN366" s="21"/>
      <c r="CO366" s="21"/>
      <c r="CP366" s="21"/>
      <c r="CQ366" s="21"/>
      <c r="CR366" s="21"/>
      <c r="CS366" s="21"/>
      <c r="CT366" s="21"/>
      <c r="CU366" s="21"/>
      <c r="CV366" s="21"/>
    </row>
    <row r="367" spans="1:100" x14ac:dyDescent="0.2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197">
        <v>410.16288747944509</v>
      </c>
      <c r="CI367" s="197">
        <v>418.13305284223384</v>
      </c>
      <c r="CJ367" s="197">
        <v>424.5624365006679</v>
      </c>
      <c r="CK367" s="197">
        <v>429.0941324950532</v>
      </c>
      <c r="CL367" s="197">
        <v>430.84479730536708</v>
      </c>
      <c r="CM367" s="200">
        <v>428.70574174906307</v>
      </c>
      <c r="CN367" s="21"/>
      <c r="CO367" s="21"/>
      <c r="CP367" s="21"/>
      <c r="CQ367" s="21"/>
      <c r="CR367" s="21"/>
      <c r="CS367" s="21"/>
      <c r="CT367" s="21"/>
      <c r="CU367" s="21"/>
      <c r="CV367" s="21"/>
    </row>
    <row r="368" spans="1:100" x14ac:dyDescent="0.2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197">
        <v>533.91395582578696</v>
      </c>
      <c r="CI368" s="197">
        <v>534.93716905229428</v>
      </c>
      <c r="CJ368" s="197">
        <v>540.90412441689432</v>
      </c>
      <c r="CK368" s="197">
        <v>545.57364944294739</v>
      </c>
      <c r="CL368" s="197">
        <v>549.4313247167911</v>
      </c>
      <c r="CM368" s="200">
        <v>548.24103950978213</v>
      </c>
      <c r="CN368" s="21"/>
      <c r="CO368" s="21"/>
      <c r="CP368" s="21"/>
      <c r="CQ368" s="21"/>
      <c r="CR368" s="21"/>
      <c r="CS368" s="21"/>
      <c r="CT368" s="21"/>
      <c r="CU368" s="21"/>
      <c r="CV368" s="21"/>
    </row>
    <row r="369" spans="1:100" x14ac:dyDescent="0.2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197">
        <v>440.21435898603721</v>
      </c>
      <c r="CI369" s="197">
        <v>457.47738059218779</v>
      </c>
      <c r="CJ369" s="197">
        <v>478.58206964147718</v>
      </c>
      <c r="CK369" s="197">
        <v>495.05866633132564</v>
      </c>
      <c r="CL369" s="197">
        <v>513.97679367447256</v>
      </c>
      <c r="CM369" s="200">
        <v>524.32926366033803</v>
      </c>
      <c r="CN369" s="21"/>
      <c r="CO369" s="21"/>
      <c r="CP369" s="21"/>
      <c r="CQ369" s="21"/>
      <c r="CR369" s="21"/>
      <c r="CS369" s="21"/>
      <c r="CT369" s="21"/>
      <c r="CU369" s="21"/>
      <c r="CV369" s="21"/>
    </row>
    <row r="370" spans="1:100" x14ac:dyDescent="0.2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197">
        <v>484.95456141530332</v>
      </c>
      <c r="CI370" s="197">
        <v>495.83639929913119</v>
      </c>
      <c r="CJ370" s="197">
        <v>499.02071431597113</v>
      </c>
      <c r="CK370" s="197">
        <v>511.60499886763955</v>
      </c>
      <c r="CL370" s="197">
        <v>517.05592844225157</v>
      </c>
      <c r="CM370" s="200">
        <v>531.96831594026912</v>
      </c>
      <c r="CN370" s="21"/>
      <c r="CO370" s="21"/>
      <c r="CP370" s="21"/>
      <c r="CQ370" s="21"/>
      <c r="CR370" s="21"/>
      <c r="CS370" s="21"/>
      <c r="CT370" s="21"/>
      <c r="CU370" s="21"/>
      <c r="CV370" s="21"/>
    </row>
    <row r="371" spans="1:100" x14ac:dyDescent="0.2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197">
        <v>549.38810587664238</v>
      </c>
      <c r="CI371" s="197">
        <v>551.93323552165964</v>
      </c>
      <c r="CJ371" s="197">
        <v>571.15878455335701</v>
      </c>
      <c r="CK371" s="197">
        <v>591.34480598392599</v>
      </c>
      <c r="CL371" s="197">
        <v>612.16434310285979</v>
      </c>
      <c r="CM371" s="200">
        <v>618.87759176065413</v>
      </c>
      <c r="CN371" s="21"/>
      <c r="CO371" s="21"/>
      <c r="CP371" s="21"/>
      <c r="CQ371" s="21"/>
      <c r="CR371" s="21"/>
      <c r="CS371" s="21"/>
      <c r="CT371" s="21"/>
      <c r="CU371" s="21"/>
      <c r="CV371" s="21"/>
    </row>
    <row r="372" spans="1:100" x14ac:dyDescent="0.2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197">
        <v>489.4151107871885</v>
      </c>
      <c r="CI372" s="197">
        <v>488.57360311897605</v>
      </c>
      <c r="CJ372" s="197">
        <v>483.25635730037385</v>
      </c>
      <c r="CK372" s="197">
        <v>477.59743073736155</v>
      </c>
      <c r="CL372" s="197">
        <v>492.11103337832338</v>
      </c>
      <c r="CM372" s="200">
        <v>516.85280158497244</v>
      </c>
      <c r="CN372" s="21"/>
      <c r="CO372" s="21"/>
      <c r="CP372" s="21"/>
      <c r="CQ372" s="21"/>
      <c r="CR372" s="21"/>
      <c r="CS372" s="21"/>
      <c r="CT372" s="21"/>
      <c r="CU372" s="21"/>
      <c r="CV372" s="21"/>
    </row>
    <row r="373" spans="1:100" x14ac:dyDescent="0.2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197">
        <v>621.58347851725455</v>
      </c>
      <c r="CI373" s="197">
        <v>636.18090432649967</v>
      </c>
      <c r="CJ373" s="197">
        <v>651.51642512529907</v>
      </c>
      <c r="CK373" s="197">
        <v>660.70926370704592</v>
      </c>
      <c r="CL373" s="197">
        <v>658.14916346058556</v>
      </c>
      <c r="CM373" s="200">
        <v>649.29894347656182</v>
      </c>
      <c r="CN373" s="21"/>
      <c r="CO373" s="21"/>
      <c r="CP373" s="21"/>
      <c r="CQ373" s="21"/>
      <c r="CR373" s="21"/>
      <c r="CS373" s="21"/>
      <c r="CT373" s="21"/>
      <c r="CU373" s="21"/>
      <c r="CV373" s="21"/>
    </row>
    <row r="374" spans="1:100" x14ac:dyDescent="0.2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197">
        <v>521.71084368965273</v>
      </c>
      <c r="CI374" s="197">
        <v>521.51549926699374</v>
      </c>
      <c r="CJ374" s="197">
        <v>524.96385672777899</v>
      </c>
      <c r="CK374" s="197">
        <v>535.56897010621321</v>
      </c>
      <c r="CL374" s="197">
        <v>546.67080331925115</v>
      </c>
      <c r="CM374" s="200">
        <v>557.01926869136491</v>
      </c>
      <c r="CN374" s="21"/>
      <c r="CO374" s="21"/>
      <c r="CP374" s="21"/>
      <c r="CQ374" s="21"/>
      <c r="CR374" s="21"/>
      <c r="CS374" s="21"/>
      <c r="CT374" s="21"/>
      <c r="CU374" s="21"/>
      <c r="CV374" s="21"/>
    </row>
    <row r="375" spans="1:100" x14ac:dyDescent="0.2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197">
        <v>906.37061314061577</v>
      </c>
      <c r="CI375" s="197">
        <v>900.4252010593251</v>
      </c>
      <c r="CJ375" s="197">
        <v>893.49563930928741</v>
      </c>
      <c r="CK375" s="197">
        <v>901.32453049731373</v>
      </c>
      <c r="CL375" s="197">
        <v>905.36554466213909</v>
      </c>
      <c r="CM375" s="200">
        <v>906.68568090556982</v>
      </c>
      <c r="CN375" s="21"/>
      <c r="CO375" s="21"/>
      <c r="CP375" s="21"/>
      <c r="CQ375" s="21"/>
      <c r="CR375" s="21"/>
      <c r="CS375" s="21"/>
      <c r="CT375" s="21"/>
      <c r="CU375" s="21"/>
      <c r="CV375" s="21"/>
    </row>
    <row r="376" spans="1:100" x14ac:dyDescent="0.2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197">
        <v>440.75015389799319</v>
      </c>
      <c r="CI376" s="197">
        <v>449.69703970626415</v>
      </c>
      <c r="CJ376" s="197">
        <v>465.81894639823776</v>
      </c>
      <c r="CK376" s="197">
        <v>480.00855866140085</v>
      </c>
      <c r="CL376" s="197">
        <v>488.08538760214009</v>
      </c>
      <c r="CM376" s="200">
        <v>487.53476591591431</v>
      </c>
      <c r="CN376" s="21"/>
      <c r="CO376" s="21"/>
      <c r="CP376" s="21"/>
      <c r="CQ376" s="21"/>
      <c r="CR376" s="21"/>
      <c r="CS376" s="21"/>
      <c r="CT376" s="21"/>
      <c r="CU376" s="21"/>
      <c r="CV376" s="21"/>
    </row>
    <row r="377" spans="1:100" x14ac:dyDescent="0.2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197">
        <v>410.1224919524725</v>
      </c>
      <c r="CI377" s="197">
        <v>408.29261729864311</v>
      </c>
      <c r="CJ377" s="197">
        <v>408.27302338913387</v>
      </c>
      <c r="CK377" s="197">
        <v>412.59519965572252</v>
      </c>
      <c r="CL377" s="197">
        <v>418.22623815485417</v>
      </c>
      <c r="CM377" s="200">
        <v>424.21561596356429</v>
      </c>
      <c r="CN377" s="21"/>
      <c r="CO377" s="21"/>
      <c r="CP377" s="21"/>
      <c r="CQ377" s="21"/>
      <c r="CR377" s="21"/>
      <c r="CS377" s="21"/>
      <c r="CT377" s="21"/>
      <c r="CU377" s="21"/>
      <c r="CV377" s="21"/>
    </row>
    <row r="378" spans="1:100" x14ac:dyDescent="0.2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197">
        <v>329.28446148242023</v>
      </c>
      <c r="CI378" s="197">
        <v>339.16226236692643</v>
      </c>
      <c r="CJ378" s="197">
        <v>351.9602886486137</v>
      </c>
      <c r="CK378" s="197">
        <v>364.8168096682893</v>
      </c>
      <c r="CL378" s="197">
        <v>372.17933026910003</v>
      </c>
      <c r="CM378" s="200">
        <v>372.10349580531164</v>
      </c>
      <c r="CN378" s="21"/>
      <c r="CO378" s="21"/>
      <c r="CP378" s="21"/>
      <c r="CQ378" s="21"/>
      <c r="CR378" s="21"/>
      <c r="CS378" s="21"/>
      <c r="CT378" s="21"/>
      <c r="CU378" s="21"/>
      <c r="CV378" s="21"/>
    </row>
    <row r="379" spans="1:100" x14ac:dyDescent="0.2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197">
        <v>624.57057888688144</v>
      </c>
      <c r="CI379" s="197">
        <v>629.74243131088178</v>
      </c>
      <c r="CJ379" s="197">
        <v>621.27610935903238</v>
      </c>
      <c r="CK379" s="197">
        <v>619.92075365061044</v>
      </c>
      <c r="CL379" s="197">
        <v>610.78348741924003</v>
      </c>
      <c r="CM379" s="200">
        <v>606.03386515716841</v>
      </c>
      <c r="CN379" s="21"/>
      <c r="CO379" s="21"/>
      <c r="CP379" s="21"/>
      <c r="CQ379" s="21"/>
      <c r="CR379" s="21"/>
      <c r="CS379" s="21"/>
      <c r="CT379" s="21"/>
      <c r="CU379" s="21"/>
      <c r="CV379" s="21"/>
    </row>
    <row r="380" spans="1:100" x14ac:dyDescent="0.2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197">
        <v>710.14047214532366</v>
      </c>
      <c r="CI380" s="197">
        <v>727.16298501582605</v>
      </c>
      <c r="CJ380" s="197">
        <v>743.26355513248484</v>
      </c>
      <c r="CK380" s="197">
        <v>745.87523571456438</v>
      </c>
      <c r="CL380" s="197">
        <v>746.18151278508958</v>
      </c>
      <c r="CM380" s="200">
        <v>735.4519761353846</v>
      </c>
      <c r="CN380" s="21"/>
      <c r="CO380" s="21"/>
      <c r="CP380" s="21"/>
      <c r="CQ380" s="21"/>
      <c r="CR380" s="21"/>
      <c r="CS380" s="21"/>
      <c r="CT380" s="21"/>
      <c r="CU380" s="21"/>
      <c r="CV380" s="21"/>
    </row>
    <row r="381" spans="1:100" x14ac:dyDescent="0.2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197">
        <v>1035.4701564446032</v>
      </c>
      <c r="CI381" s="197">
        <v>1039.9668254556002</v>
      </c>
      <c r="CJ381" s="197">
        <v>1055.9078564111417</v>
      </c>
      <c r="CK381" s="197">
        <v>1073.187913497082</v>
      </c>
      <c r="CL381" s="197">
        <v>1082.1181000277188</v>
      </c>
      <c r="CM381" s="200">
        <v>1076.009407142818</v>
      </c>
      <c r="CN381" s="21"/>
      <c r="CO381" s="21"/>
      <c r="CP381" s="21"/>
      <c r="CQ381" s="21"/>
      <c r="CR381" s="21"/>
      <c r="CS381" s="21"/>
      <c r="CT381" s="21"/>
      <c r="CU381" s="21"/>
      <c r="CV381" s="21"/>
    </row>
    <row r="382" spans="1:100" x14ac:dyDescent="0.2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197">
        <v>667.83889174675085</v>
      </c>
      <c r="CI382" s="197">
        <v>684.15198917914779</v>
      </c>
      <c r="CJ382" s="197">
        <v>701.87478866012043</v>
      </c>
      <c r="CK382" s="197">
        <v>722.96095996633903</v>
      </c>
      <c r="CL382" s="197">
        <v>728.16080295177301</v>
      </c>
      <c r="CM382" s="200">
        <v>725.09038120072194</v>
      </c>
      <c r="CN382" s="21"/>
      <c r="CO382" s="21"/>
      <c r="CP382" s="21"/>
      <c r="CQ382" s="21"/>
      <c r="CR382" s="21"/>
      <c r="CS382" s="21"/>
      <c r="CT382" s="21"/>
      <c r="CU382" s="21"/>
      <c r="CV382" s="21"/>
    </row>
    <row r="383" spans="1:100" x14ac:dyDescent="0.2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197">
        <v>356.83889501012936</v>
      </c>
      <c r="CI383" s="197">
        <v>365.09367765449156</v>
      </c>
      <c r="CJ383" s="197">
        <v>379.92071519588421</v>
      </c>
      <c r="CK383" s="197">
        <v>395.89922295030192</v>
      </c>
      <c r="CL383" s="197">
        <v>407.88391699141874</v>
      </c>
      <c r="CM383" s="200">
        <v>412.06181736481955</v>
      </c>
      <c r="CN383" s="21"/>
      <c r="CO383" s="21"/>
      <c r="CP383" s="21"/>
      <c r="CQ383" s="21"/>
      <c r="CR383" s="21"/>
      <c r="CS383" s="21"/>
      <c r="CT383" s="21"/>
      <c r="CU383" s="21"/>
      <c r="CV383" s="21"/>
    </row>
    <row r="384" spans="1:100" x14ac:dyDescent="0.2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197">
        <v>476.67849368344014</v>
      </c>
      <c r="CI384" s="197">
        <v>480.19034935512803</v>
      </c>
      <c r="CJ384" s="197">
        <v>485.81765312926518</v>
      </c>
      <c r="CK384" s="197">
        <v>498.48698624724676</v>
      </c>
      <c r="CL384" s="197">
        <v>506.3181375326119</v>
      </c>
      <c r="CM384" s="200">
        <v>507.34307890205537</v>
      </c>
      <c r="CN384" s="21"/>
      <c r="CO384" s="21"/>
      <c r="CP384" s="21"/>
      <c r="CQ384" s="21"/>
      <c r="CR384" s="21"/>
      <c r="CS384" s="21"/>
      <c r="CT384" s="21"/>
      <c r="CU384" s="21"/>
      <c r="CV384" s="21"/>
    </row>
    <row r="385" spans="1:100" x14ac:dyDescent="0.2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197">
        <v>746.15674428007969</v>
      </c>
      <c r="CI385" s="197">
        <v>752.06628177470827</v>
      </c>
      <c r="CJ385" s="197">
        <v>758.94095233714177</v>
      </c>
      <c r="CK385" s="197">
        <v>764.95344179678466</v>
      </c>
      <c r="CL385" s="197">
        <v>782.79755923213349</v>
      </c>
      <c r="CM385" s="200">
        <v>795.2305273066296</v>
      </c>
      <c r="CN385" s="21"/>
      <c r="CO385" s="21"/>
      <c r="CP385" s="21"/>
      <c r="CQ385" s="21"/>
      <c r="CR385" s="21"/>
      <c r="CS385" s="21"/>
      <c r="CT385" s="21"/>
      <c r="CU385" s="21"/>
      <c r="CV385" s="21"/>
    </row>
    <row r="386" spans="1:100" x14ac:dyDescent="0.2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197">
        <v>557.78425630561674</v>
      </c>
      <c r="CI386" s="197">
        <v>562.24288972384113</v>
      </c>
      <c r="CJ386" s="197">
        <v>595.25245153483127</v>
      </c>
      <c r="CK386" s="197">
        <v>617.76724885834346</v>
      </c>
      <c r="CL386" s="197">
        <v>624.52098884068744</v>
      </c>
      <c r="CM386" s="200">
        <v>612.3944842107345</v>
      </c>
      <c r="CN386" s="21"/>
      <c r="CO386" s="21"/>
      <c r="CP386" s="21"/>
      <c r="CQ386" s="21"/>
      <c r="CR386" s="21"/>
      <c r="CS386" s="21"/>
      <c r="CT386" s="21"/>
      <c r="CU386" s="21"/>
      <c r="CV386" s="21"/>
    </row>
    <row r="387" spans="1:100" x14ac:dyDescent="0.2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197">
        <v>864.57781673018314</v>
      </c>
      <c r="CI387" s="197">
        <v>870.84060292274046</v>
      </c>
      <c r="CJ387" s="197">
        <v>870.11089659669449</v>
      </c>
      <c r="CK387" s="197">
        <v>884.61757851804714</v>
      </c>
      <c r="CL387" s="197">
        <v>900.90798114077597</v>
      </c>
      <c r="CM387" s="200">
        <v>924.13588573773302</v>
      </c>
      <c r="CN387" s="21"/>
      <c r="CO387" s="21"/>
      <c r="CP387" s="21"/>
      <c r="CQ387" s="21"/>
      <c r="CR387" s="21"/>
      <c r="CS387" s="21"/>
      <c r="CT387" s="21"/>
      <c r="CU387" s="21"/>
      <c r="CV387" s="21"/>
    </row>
    <row r="388" spans="1:100" x14ac:dyDescent="0.2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197">
        <v>712.8168585690396</v>
      </c>
      <c r="CI388" s="197">
        <v>704.78016978058906</v>
      </c>
      <c r="CJ388" s="197">
        <v>727.40361436634987</v>
      </c>
      <c r="CK388" s="197">
        <v>769.60213401245312</v>
      </c>
      <c r="CL388" s="197">
        <v>809.63592879077157</v>
      </c>
      <c r="CM388" s="200">
        <v>821.36213812805681</v>
      </c>
      <c r="CN388" s="21"/>
      <c r="CO388" s="21"/>
      <c r="CP388" s="21"/>
      <c r="CQ388" s="21"/>
      <c r="CR388" s="21"/>
      <c r="CS388" s="21"/>
      <c r="CT388" s="21"/>
      <c r="CU388" s="21"/>
      <c r="CV388" s="21"/>
    </row>
    <row r="389" spans="1:100" x14ac:dyDescent="0.2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197">
        <v>1231.4022792624135</v>
      </c>
      <c r="CI389" s="197">
        <v>1218.0289798355182</v>
      </c>
      <c r="CJ389" s="197">
        <v>1223.1726992630047</v>
      </c>
      <c r="CK389" s="197">
        <v>1262.8237107692005</v>
      </c>
      <c r="CL389" s="197">
        <v>1278.3628565706433</v>
      </c>
      <c r="CM389" s="200">
        <v>1280.1926234651437</v>
      </c>
      <c r="CN389" s="21"/>
      <c r="CO389" s="21"/>
      <c r="CP389" s="21"/>
      <c r="CQ389" s="21"/>
      <c r="CR389" s="21"/>
      <c r="CS389" s="21"/>
      <c r="CT389" s="21"/>
      <c r="CU389" s="21"/>
      <c r="CV389" s="21"/>
    </row>
    <row r="390" spans="1:100" x14ac:dyDescent="0.2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197">
        <v>701.70616275956218</v>
      </c>
      <c r="CI390" s="197">
        <v>714.45528559254547</v>
      </c>
      <c r="CJ390" s="197">
        <v>732.17383480806893</v>
      </c>
      <c r="CK390" s="197">
        <v>743.34927384071068</v>
      </c>
      <c r="CL390" s="197">
        <v>745.64520197685033</v>
      </c>
      <c r="CM390" s="200">
        <v>753.38670387543095</v>
      </c>
      <c r="CN390" s="21"/>
      <c r="CO390" s="21"/>
      <c r="CP390" s="21"/>
      <c r="CQ390" s="21"/>
      <c r="CR390" s="21"/>
      <c r="CS390" s="21"/>
      <c r="CT390" s="21"/>
      <c r="CU390" s="21"/>
      <c r="CV390" s="21"/>
    </row>
    <row r="391" spans="1:100" x14ac:dyDescent="0.2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197">
        <v>406.58027853885818</v>
      </c>
      <c r="CI391" s="197">
        <v>401.44794220289197</v>
      </c>
      <c r="CJ391" s="197">
        <v>394.84755845865897</v>
      </c>
      <c r="CK391" s="197">
        <v>416.89957494672899</v>
      </c>
      <c r="CL391" s="197">
        <v>420.77372919696836</v>
      </c>
      <c r="CM391" s="200">
        <v>413.46993858564059</v>
      </c>
      <c r="CN391" s="21"/>
      <c r="CO391" s="21"/>
      <c r="CP391" s="21"/>
      <c r="CQ391" s="21"/>
      <c r="CR391" s="21"/>
      <c r="CS391" s="21"/>
      <c r="CT391" s="21"/>
      <c r="CU391" s="21"/>
      <c r="CV391" s="21"/>
    </row>
    <row r="392" spans="1:100" x14ac:dyDescent="0.2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197">
        <v>446.70173902092711</v>
      </c>
      <c r="CI392" s="197">
        <v>459.06346122852278</v>
      </c>
      <c r="CJ392" s="197">
        <v>468.34371147670578</v>
      </c>
      <c r="CK392" s="197">
        <v>480.4974534564451</v>
      </c>
      <c r="CL392" s="197">
        <v>488.87679506073624</v>
      </c>
      <c r="CM392" s="200">
        <v>494.96933706990529</v>
      </c>
      <c r="CN392" s="21"/>
      <c r="CO392" s="21"/>
      <c r="CP392" s="21"/>
      <c r="CQ392" s="21"/>
      <c r="CR392" s="21"/>
      <c r="CS392" s="21"/>
      <c r="CT392" s="21"/>
      <c r="CU392" s="21"/>
      <c r="CV392" s="21"/>
    </row>
    <row r="393" spans="1:100" x14ac:dyDescent="0.2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197">
        <v>355.57455683917715</v>
      </c>
      <c r="CI393" s="197">
        <v>369.730513080219</v>
      </c>
      <c r="CJ393" s="197">
        <v>376.50711616217427</v>
      </c>
      <c r="CK393" s="197">
        <v>376.8141998605206</v>
      </c>
      <c r="CL393" s="197">
        <v>374.78653313503355</v>
      </c>
      <c r="CM393" s="200">
        <v>371.86158549800598</v>
      </c>
      <c r="CN393" s="21"/>
      <c r="CO393" s="21"/>
      <c r="CP393" s="21"/>
      <c r="CQ393" s="21"/>
      <c r="CR393" s="21"/>
      <c r="CS393" s="21"/>
      <c r="CT393" s="21"/>
      <c r="CU393" s="21"/>
      <c r="CV393" s="21"/>
    </row>
    <row r="394" spans="1:100" x14ac:dyDescent="0.2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197">
        <v>455.63913135844945</v>
      </c>
      <c r="CI394" s="197">
        <v>465.27191921696641</v>
      </c>
      <c r="CJ394" s="197">
        <v>471.24487487927667</v>
      </c>
      <c r="CK394" s="197">
        <v>470.61405084024449</v>
      </c>
      <c r="CL394" s="197">
        <v>470.21170149003041</v>
      </c>
      <c r="CM394" s="200">
        <v>468.31944819616291</v>
      </c>
      <c r="CN394" s="21"/>
      <c r="CO394" s="21"/>
      <c r="CP394" s="21"/>
      <c r="CQ394" s="21"/>
      <c r="CR394" s="21"/>
      <c r="CS394" s="21"/>
      <c r="CT394" s="21"/>
      <c r="CU394" s="21"/>
      <c r="CV394" s="21"/>
    </row>
    <row r="395" spans="1:100" x14ac:dyDescent="0.2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197">
        <v>388.28392846184801</v>
      </c>
      <c r="CI395" s="197">
        <v>409.4519009842291</v>
      </c>
      <c r="CJ395" s="197">
        <v>427.05983931842292</v>
      </c>
      <c r="CK395" s="197">
        <v>436.03720869383056</v>
      </c>
      <c r="CL395" s="197">
        <v>448.51065316508311</v>
      </c>
      <c r="CM395" s="200">
        <v>457.79093991423423</v>
      </c>
      <c r="CN395" s="21"/>
      <c r="CO395" s="21"/>
      <c r="CP395" s="21"/>
      <c r="CQ395" s="21"/>
      <c r="CR395" s="21"/>
      <c r="CS395" s="21"/>
      <c r="CT395" s="21"/>
      <c r="CU395" s="21"/>
      <c r="CV395" s="21"/>
    </row>
    <row r="396" spans="1:100" x14ac:dyDescent="0.2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197">
        <v>423.94997256859284</v>
      </c>
      <c r="CI396" s="197">
        <v>440.42199307935977</v>
      </c>
      <c r="CJ396" s="197">
        <v>443.24404578096801</v>
      </c>
      <c r="CK396" s="197">
        <v>448.63456353260744</v>
      </c>
      <c r="CL396" s="197">
        <v>451.24637986088823</v>
      </c>
      <c r="CM396" s="200">
        <v>464.7775094359248</v>
      </c>
      <c r="CN396" s="21"/>
      <c r="CO396" s="21"/>
      <c r="CP396" s="21"/>
      <c r="CQ396" s="21"/>
      <c r="CR396" s="21"/>
      <c r="CS396" s="21"/>
      <c r="CT396" s="21"/>
      <c r="CU396" s="21"/>
      <c r="CV396" s="21"/>
    </row>
    <row r="397" spans="1:100" x14ac:dyDescent="0.2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197">
        <v>464.82292360494733</v>
      </c>
      <c r="CI397" s="197">
        <v>477.1514018081707</v>
      </c>
      <c r="CJ397" s="197">
        <v>495.67570444309905</v>
      </c>
      <c r="CK397" s="197">
        <v>510.60697077291053</v>
      </c>
      <c r="CL397" s="197">
        <v>526.81026655629728</v>
      </c>
      <c r="CM397" s="200">
        <v>533.8286080756244</v>
      </c>
      <c r="CN397" s="21"/>
      <c r="CO397" s="21"/>
      <c r="CP397" s="21"/>
      <c r="CQ397" s="21"/>
      <c r="CR397" s="21"/>
      <c r="CS397" s="21"/>
      <c r="CT397" s="21"/>
      <c r="CU397" s="21"/>
      <c r="CV397" s="21"/>
    </row>
    <row r="398" spans="1:100" x14ac:dyDescent="0.2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197">
        <v>426.22943653280663</v>
      </c>
      <c r="CI398" s="197">
        <v>432.10492723764327</v>
      </c>
      <c r="CJ398" s="197">
        <v>428.17864908861475</v>
      </c>
      <c r="CK398" s="197">
        <v>420.37218144059676</v>
      </c>
      <c r="CL398" s="197">
        <v>431.226620003351</v>
      </c>
      <c r="CM398" s="200">
        <v>452.258905788302</v>
      </c>
      <c r="CN398" s="21"/>
      <c r="CO398" s="21"/>
      <c r="CP398" s="21"/>
      <c r="CQ398" s="21"/>
      <c r="CR398" s="21"/>
      <c r="CS398" s="21"/>
      <c r="CT398" s="21"/>
      <c r="CU398" s="21"/>
      <c r="CV398" s="21"/>
    </row>
    <row r="399" spans="1:100" x14ac:dyDescent="0.2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197">
        <v>487.65513548686982</v>
      </c>
      <c r="CI399" s="197">
        <v>510.13837818731548</v>
      </c>
      <c r="CJ399" s="197">
        <v>522.88535932203001</v>
      </c>
      <c r="CK399" s="197">
        <v>523.61149980161463</v>
      </c>
      <c r="CL399" s="197">
        <v>518.12328168513886</v>
      </c>
      <c r="CM399" s="200">
        <v>512.22428415881859</v>
      </c>
      <c r="CN399" s="21"/>
      <c r="CO399" s="21"/>
      <c r="CP399" s="21"/>
      <c r="CQ399" s="21"/>
      <c r="CR399" s="21"/>
      <c r="CS399" s="21"/>
      <c r="CT399" s="21"/>
      <c r="CU399" s="21"/>
      <c r="CV399" s="21"/>
    </row>
    <row r="400" spans="1:100" x14ac:dyDescent="0.2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197">
        <v>488.38011310662642</v>
      </c>
      <c r="CI400" s="197">
        <v>496.22134757469979</v>
      </c>
      <c r="CJ400" s="197">
        <v>500.51892394279326</v>
      </c>
      <c r="CK400" s="197">
        <v>506.55917503367527</v>
      </c>
      <c r="CL400" s="197">
        <v>512.1552363281462</v>
      </c>
      <c r="CM400" s="200">
        <v>518.04041847160022</v>
      </c>
      <c r="CN400" s="21"/>
      <c r="CO400" s="21"/>
      <c r="CP400" s="21"/>
      <c r="CQ400" s="21"/>
      <c r="CR400" s="21"/>
      <c r="CS400" s="21"/>
      <c r="CT400" s="21"/>
      <c r="CU400" s="21"/>
      <c r="CV400" s="21"/>
    </row>
    <row r="401" spans="1:100" x14ac:dyDescent="0.2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197">
        <v>814.3111571012704</v>
      </c>
      <c r="CI401" s="197">
        <v>829.52097687632977</v>
      </c>
      <c r="CJ401" s="197">
        <v>826.52917135749158</v>
      </c>
      <c r="CK401" s="197">
        <v>821.6602233693244</v>
      </c>
      <c r="CL401" s="197">
        <v>817.29211003978423</v>
      </c>
      <c r="CM401" s="200">
        <v>818.09221566814097</v>
      </c>
      <c r="CN401" s="21"/>
      <c r="CO401" s="21"/>
      <c r="CP401" s="21"/>
      <c r="CQ401" s="21"/>
      <c r="CR401" s="21"/>
      <c r="CS401" s="21"/>
      <c r="CT401" s="21"/>
      <c r="CU401" s="21"/>
      <c r="CV401" s="21"/>
    </row>
    <row r="402" spans="1:100" x14ac:dyDescent="0.2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197">
        <v>363.52236741346582</v>
      </c>
      <c r="CI402" s="197">
        <v>379.76941696284104</v>
      </c>
      <c r="CJ402" s="197">
        <v>393.29709414874452</v>
      </c>
      <c r="CK402" s="197">
        <v>399.06372469959501</v>
      </c>
      <c r="CL402" s="197">
        <v>401.40581604097753</v>
      </c>
      <c r="CM402" s="200">
        <v>400.78336766783707</v>
      </c>
      <c r="CN402" s="21"/>
      <c r="CO402" s="21"/>
      <c r="CP402" s="21"/>
      <c r="CQ402" s="21"/>
      <c r="CR402" s="21"/>
      <c r="CS402" s="21"/>
      <c r="CT402" s="21"/>
      <c r="CU402" s="21"/>
      <c r="CV402" s="21"/>
    </row>
    <row r="403" spans="1:100" x14ac:dyDescent="0.2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197">
        <v>380.06642659512704</v>
      </c>
      <c r="CI403" s="197">
        <v>383.81681089042041</v>
      </c>
      <c r="CJ403" s="197">
        <v>384.89837646480282</v>
      </c>
      <c r="CK403" s="197">
        <v>386.98012740527776</v>
      </c>
      <c r="CL403" s="197">
        <v>390.50445556668268</v>
      </c>
      <c r="CM403" s="200">
        <v>396.19818793434621</v>
      </c>
      <c r="CN403" s="21"/>
      <c r="CO403" s="21"/>
      <c r="CP403" s="21"/>
      <c r="CQ403" s="21"/>
      <c r="CR403" s="21"/>
      <c r="CS403" s="21"/>
      <c r="CT403" s="21"/>
      <c r="CU403" s="21"/>
      <c r="CV403" s="21"/>
    </row>
    <row r="404" spans="1:100" x14ac:dyDescent="0.2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197">
        <v>297.98770427778726</v>
      </c>
      <c r="CI404" s="197">
        <v>312.98763378782525</v>
      </c>
      <c r="CJ404" s="197">
        <v>324.71802730315022</v>
      </c>
      <c r="CK404" s="197">
        <v>332.65747493035633</v>
      </c>
      <c r="CL404" s="197">
        <v>336.82661117919389</v>
      </c>
      <c r="CM404" s="200">
        <v>337.62578045284721</v>
      </c>
      <c r="CN404" s="21"/>
      <c r="CO404" s="21"/>
      <c r="CP404" s="21"/>
      <c r="CQ404" s="21"/>
      <c r="CR404" s="21"/>
      <c r="CS404" s="21"/>
      <c r="CT404" s="21"/>
      <c r="CU404" s="21"/>
      <c r="CV404" s="21"/>
    </row>
    <row r="405" spans="1:100" x14ac:dyDescent="0.2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197">
        <v>503.65405078489539</v>
      </c>
      <c r="CI405" s="197">
        <v>519.15360442159647</v>
      </c>
      <c r="CJ405" s="197">
        <v>512.82299517192541</v>
      </c>
      <c r="CK405" s="197">
        <v>505.57147185820531</v>
      </c>
      <c r="CL405" s="197">
        <v>493.82261821934179</v>
      </c>
      <c r="CM405" s="200">
        <v>489.65870678019019</v>
      </c>
      <c r="CN405" s="21"/>
      <c r="CO405" s="21"/>
      <c r="CP405" s="21"/>
      <c r="CQ405" s="21"/>
      <c r="CR405" s="21"/>
      <c r="CS405" s="21"/>
      <c r="CT405" s="21"/>
      <c r="CU405" s="21"/>
      <c r="CV405" s="21"/>
    </row>
    <row r="406" spans="1:100" x14ac:dyDescent="0.2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197">
        <v>545.10054297279373</v>
      </c>
      <c r="CI406" s="197">
        <v>571.63212078766594</v>
      </c>
      <c r="CJ406" s="197">
        <v>585.16032866046282</v>
      </c>
      <c r="CK406" s="197">
        <v>580.87618294389256</v>
      </c>
      <c r="CL406" s="197">
        <v>576.24219604103541</v>
      </c>
      <c r="CM406" s="200">
        <v>567.77899403576225</v>
      </c>
      <c r="CN406" s="21"/>
      <c r="CO406" s="21"/>
      <c r="CP406" s="21"/>
      <c r="CQ406" s="21"/>
      <c r="CR406" s="21"/>
      <c r="CS406" s="21"/>
      <c r="CT406" s="21"/>
      <c r="CU406" s="21"/>
      <c r="CV406" s="21"/>
    </row>
    <row r="407" spans="1:100" x14ac:dyDescent="0.2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197">
        <v>757.09785328120245</v>
      </c>
      <c r="CI407" s="197">
        <v>777.66546841519005</v>
      </c>
      <c r="CJ407" s="197">
        <v>791.61482907849165</v>
      </c>
      <c r="CK407" s="197">
        <v>796.04081941956144</v>
      </c>
      <c r="CL407" s="197">
        <v>797.01319137895462</v>
      </c>
      <c r="CM407" s="200">
        <v>793.10347869460043</v>
      </c>
      <c r="CN407" s="21"/>
      <c r="CO407" s="21"/>
      <c r="CP407" s="21"/>
      <c r="CQ407" s="21"/>
      <c r="CR407" s="21"/>
      <c r="CS407" s="21"/>
      <c r="CT407" s="21"/>
      <c r="CU407" s="21"/>
      <c r="CV407" s="21"/>
    </row>
    <row r="408" spans="1:100" x14ac:dyDescent="0.2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197">
        <v>551.17595389414112</v>
      </c>
      <c r="CI408" s="197">
        <v>574.61053598763783</v>
      </c>
      <c r="CJ408" s="197">
        <v>590.0046491091897</v>
      </c>
      <c r="CK408" s="197">
        <v>601.91876075313201</v>
      </c>
      <c r="CL408" s="197">
        <v>602.10463285767548</v>
      </c>
      <c r="CM408" s="200">
        <v>598.5785214383759</v>
      </c>
      <c r="CN408" s="21"/>
      <c r="CO408" s="21"/>
      <c r="CP408" s="21"/>
      <c r="CQ408" s="21"/>
      <c r="CR408" s="21"/>
      <c r="CS408" s="21"/>
      <c r="CT408" s="21"/>
      <c r="CU408" s="21"/>
      <c r="CV408" s="21"/>
    </row>
    <row r="409" spans="1:100" x14ac:dyDescent="0.2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197">
        <v>324.90179025612059</v>
      </c>
      <c r="CI409" s="197">
        <v>337.24604302277095</v>
      </c>
      <c r="CJ409" s="197">
        <v>351.17966025622582</v>
      </c>
      <c r="CK409" s="197">
        <v>362.95827358488788</v>
      </c>
      <c r="CL409" s="197">
        <v>371.74956423805048</v>
      </c>
      <c r="CM409" s="200">
        <v>375.6219486327584</v>
      </c>
      <c r="CN409" s="21"/>
      <c r="CO409" s="21"/>
      <c r="CP409" s="21"/>
      <c r="CQ409" s="21"/>
      <c r="CR409" s="21"/>
      <c r="CS409" s="21"/>
      <c r="CT409" s="21"/>
      <c r="CU409" s="21"/>
      <c r="CV409" s="21"/>
    </row>
    <row r="410" spans="1:100" x14ac:dyDescent="0.2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197">
        <v>395.09175256397492</v>
      </c>
      <c r="CI410" s="197">
        <v>406.33302792854357</v>
      </c>
      <c r="CJ410" s="197">
        <v>411.58123766183888</v>
      </c>
      <c r="CK410" s="197">
        <v>417.11552465713504</v>
      </c>
      <c r="CL410" s="197">
        <v>419.8314714732889</v>
      </c>
      <c r="CM410" s="200">
        <v>419.68295867113642</v>
      </c>
      <c r="CN410" s="21"/>
      <c r="CO410" s="21"/>
      <c r="CP410" s="21"/>
      <c r="CQ410" s="21"/>
      <c r="CR410" s="21"/>
      <c r="CS410" s="21"/>
      <c r="CT410" s="21"/>
      <c r="CU410" s="21"/>
      <c r="CV410" s="21"/>
    </row>
    <row r="411" spans="1:100" x14ac:dyDescent="0.2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197">
        <v>585.81629454196241</v>
      </c>
      <c r="CI411" s="197">
        <v>603.07449353609024</v>
      </c>
      <c r="CJ411" s="197">
        <v>609.73496355232294</v>
      </c>
      <c r="CK411" s="197">
        <v>608.04332141895691</v>
      </c>
      <c r="CL411" s="197">
        <v>617.30228427731129</v>
      </c>
      <c r="CM411" s="200">
        <v>627.57494440418486</v>
      </c>
      <c r="CN411" s="21"/>
      <c r="CO411" s="21"/>
      <c r="CP411" s="21"/>
      <c r="CQ411" s="21"/>
      <c r="CR411" s="21"/>
      <c r="CS411" s="21"/>
      <c r="CT411" s="21"/>
      <c r="CU411" s="21"/>
      <c r="CV411" s="21"/>
    </row>
    <row r="412" spans="1:100" x14ac:dyDescent="0.2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197">
        <v>479.90917834655426</v>
      </c>
      <c r="CI412" s="197">
        <v>493.2396866029913</v>
      </c>
      <c r="CJ412" s="197">
        <v>520.35148069038178</v>
      </c>
      <c r="CK412" s="197">
        <v>534.40042972817162</v>
      </c>
      <c r="CL412" s="197">
        <v>535.85715003815517</v>
      </c>
      <c r="CM412" s="200">
        <v>524.18089782625498</v>
      </c>
      <c r="CN412" s="21"/>
      <c r="CO412" s="21"/>
      <c r="CP412" s="21"/>
      <c r="CQ412" s="21"/>
      <c r="CR412" s="21"/>
      <c r="CS412" s="21"/>
      <c r="CT412" s="21"/>
      <c r="CU412" s="21"/>
      <c r="CV412" s="21"/>
    </row>
    <row r="413" spans="1:100" x14ac:dyDescent="0.2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197">
        <v>736.3056307713656</v>
      </c>
      <c r="CI413" s="197">
        <v>753.17305615965915</v>
      </c>
      <c r="CJ413" s="197">
        <v>753.73989704522285</v>
      </c>
      <c r="CK413" s="197">
        <v>760.08935101795657</v>
      </c>
      <c r="CL413" s="197">
        <v>769.49644344293256</v>
      </c>
      <c r="CM413" s="200">
        <v>788.70243562451935</v>
      </c>
      <c r="CN413" s="21"/>
      <c r="CO413" s="21"/>
      <c r="CP413" s="21"/>
      <c r="CQ413" s="21"/>
      <c r="CR413" s="21"/>
      <c r="CS413" s="21"/>
      <c r="CT413" s="21"/>
      <c r="CU413" s="21"/>
      <c r="CV413" s="21"/>
    </row>
    <row r="414" spans="1:100" x14ac:dyDescent="0.2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197">
        <v>688.95546375644744</v>
      </c>
      <c r="CI414" s="197">
        <v>695.75401296139125</v>
      </c>
      <c r="CJ414" s="197">
        <v>717.31532674964274</v>
      </c>
      <c r="CK414" s="197">
        <v>745.30519440744968</v>
      </c>
      <c r="CL414" s="197">
        <v>773.66264557213651</v>
      </c>
      <c r="CM414" s="200">
        <v>783.18689710018771</v>
      </c>
      <c r="CN414" s="21"/>
      <c r="CO414" s="21"/>
      <c r="CP414" s="21"/>
      <c r="CQ414" s="21"/>
      <c r="CR414" s="21"/>
      <c r="CS414" s="21"/>
      <c r="CT414" s="21"/>
      <c r="CU414" s="21"/>
      <c r="CV414" s="21"/>
    </row>
    <row r="415" spans="1:100" x14ac:dyDescent="0.2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197">
        <v>1086.1801927909594</v>
      </c>
      <c r="CI415" s="197">
        <v>1103.3788639352904</v>
      </c>
      <c r="CJ415" s="197">
        <v>1111.1534610517388</v>
      </c>
      <c r="CK415" s="197">
        <v>1129.6205944144642</v>
      </c>
      <c r="CL415" s="197">
        <v>1129.7946358551119</v>
      </c>
      <c r="CM415" s="200">
        <v>1126.4733196200261</v>
      </c>
      <c r="CN415" s="21"/>
      <c r="CO415" s="21"/>
      <c r="CP415" s="21"/>
      <c r="CQ415" s="21"/>
      <c r="CR415" s="21"/>
      <c r="CS415" s="21"/>
      <c r="CT415" s="21"/>
      <c r="CU415" s="21"/>
      <c r="CV415" s="21"/>
    </row>
    <row r="416" spans="1:100" x14ac:dyDescent="0.2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197">
        <v>643.00053259139997</v>
      </c>
      <c r="CI416" s="197">
        <v>665.51574984905335</v>
      </c>
      <c r="CJ416" s="197">
        <v>683.67075378037077</v>
      </c>
      <c r="CK416" s="197">
        <v>688.93479852790972</v>
      </c>
      <c r="CL416" s="197">
        <v>686.92598672217389</v>
      </c>
      <c r="CM416" s="200">
        <v>692.69847302736866</v>
      </c>
      <c r="CN416" s="21"/>
      <c r="CO416" s="21"/>
      <c r="CP416" s="21"/>
      <c r="CQ416" s="21"/>
      <c r="CR416" s="21"/>
      <c r="CS416" s="21"/>
      <c r="CT416" s="21"/>
      <c r="CU416" s="21"/>
      <c r="CV416" s="21"/>
    </row>
    <row r="417" spans="1:100" x14ac:dyDescent="0.2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197">
        <v>469.5914669946041</v>
      </c>
      <c r="CI417" s="197">
        <v>484.77200234781503</v>
      </c>
      <c r="CJ417" s="197">
        <v>479.71292964754701</v>
      </c>
      <c r="CK417" s="197">
        <v>491.75687054884651</v>
      </c>
      <c r="CL417" s="197">
        <v>487.55058817360487</v>
      </c>
      <c r="CM417" s="200">
        <v>479.47638367799766</v>
      </c>
      <c r="CN417" s="21"/>
      <c r="CO417" s="21"/>
      <c r="CP417" s="21"/>
      <c r="CQ417" s="21"/>
      <c r="CR417" s="21"/>
      <c r="CS417" s="21"/>
      <c r="CT417" s="21"/>
      <c r="CU417" s="21"/>
      <c r="CV417" s="21"/>
    </row>
    <row r="418" spans="1:100" x14ac:dyDescent="0.2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197">
        <v>466.87155370479832</v>
      </c>
      <c r="CI418" s="197">
        <v>478.83361937117121</v>
      </c>
      <c r="CJ418" s="197">
        <v>490.89357292726112</v>
      </c>
      <c r="CK418" s="197">
        <v>507.44497171048982</v>
      </c>
      <c r="CL418" s="197">
        <v>518.46694074574555</v>
      </c>
      <c r="CM418" s="200">
        <v>524.31449246683428</v>
      </c>
      <c r="CN418" s="21"/>
      <c r="CO418" s="21"/>
      <c r="CP418" s="21"/>
      <c r="CQ418" s="21"/>
      <c r="CR418" s="21"/>
      <c r="CS418" s="21"/>
      <c r="CT418" s="21"/>
      <c r="CU418" s="21"/>
      <c r="CV418" s="21"/>
    </row>
    <row r="419" spans="1:100" x14ac:dyDescent="0.2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197">
        <v>392.6248554234416</v>
      </c>
      <c r="CI419" s="197">
        <v>407.62758196114555</v>
      </c>
      <c r="CJ419" s="197">
        <v>419.58752189993476</v>
      </c>
      <c r="CK419" s="197">
        <v>425.8602004363749</v>
      </c>
      <c r="CL419" s="197">
        <v>428.05238092524519</v>
      </c>
      <c r="CM419" s="200">
        <v>425.87564731033279</v>
      </c>
      <c r="CN419" s="21"/>
      <c r="CO419" s="21"/>
      <c r="CP419" s="21"/>
      <c r="CQ419" s="21"/>
      <c r="CR419" s="21"/>
      <c r="CS419" s="21"/>
      <c r="CT419" s="21"/>
      <c r="CU419" s="21"/>
      <c r="CV419" s="21"/>
    </row>
    <row r="420" spans="1:100" x14ac:dyDescent="0.2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197">
        <v>494.91194988392635</v>
      </c>
      <c r="CI420" s="197">
        <v>504.42225640289462</v>
      </c>
      <c r="CJ420" s="197">
        <v>517.2686128216593</v>
      </c>
      <c r="CK420" s="197">
        <v>523.50212962810213</v>
      </c>
      <c r="CL420" s="197">
        <v>527.93535903626048</v>
      </c>
      <c r="CM420" s="200">
        <v>527.02604798584321</v>
      </c>
      <c r="CN420" s="21"/>
      <c r="CO420" s="21"/>
      <c r="CP420" s="21"/>
      <c r="CQ420" s="21"/>
      <c r="CR420" s="21"/>
      <c r="CS420" s="21"/>
      <c r="CT420" s="21"/>
      <c r="CU420" s="21"/>
      <c r="CV420" s="21"/>
    </row>
    <row r="421" spans="1:100" x14ac:dyDescent="0.2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197">
        <v>404.79133001056363</v>
      </c>
      <c r="CI421" s="197">
        <v>428.28124099244127</v>
      </c>
      <c r="CJ421" s="197">
        <v>452.94810388513025</v>
      </c>
      <c r="CK421" s="197">
        <v>468.78414947235882</v>
      </c>
      <c r="CL421" s="197">
        <v>485.82131651913397</v>
      </c>
      <c r="CM421" s="200">
        <v>495.51698331070463</v>
      </c>
      <c r="CN421" s="21"/>
      <c r="CO421" s="21"/>
      <c r="CP421" s="21"/>
      <c r="CQ421" s="21"/>
      <c r="CR421" s="21"/>
      <c r="CS421" s="21"/>
      <c r="CT421" s="21"/>
      <c r="CU421" s="21"/>
      <c r="CV421" s="21"/>
    </row>
    <row r="422" spans="1:100" x14ac:dyDescent="0.2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197">
        <v>449.28007346857748</v>
      </c>
      <c r="CI422" s="197">
        <v>465.4079379925592</v>
      </c>
      <c r="CJ422" s="197">
        <v>473.33227100010907</v>
      </c>
      <c r="CK422" s="197">
        <v>484.56819912307191</v>
      </c>
      <c r="CL422" s="197">
        <v>491.78551154486155</v>
      </c>
      <c r="CM422" s="200">
        <v>506.30789448864215</v>
      </c>
      <c r="CN422" s="21"/>
      <c r="CO422" s="21"/>
      <c r="CP422" s="21"/>
      <c r="CQ422" s="21"/>
      <c r="CR422" s="21"/>
      <c r="CS422" s="21"/>
      <c r="CT422" s="21"/>
      <c r="CU422" s="21"/>
      <c r="CV422" s="21"/>
    </row>
    <row r="423" spans="1:100" x14ac:dyDescent="0.2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197">
        <v>528.14597881818361</v>
      </c>
      <c r="CI423" s="197">
        <v>537.59347227840419</v>
      </c>
      <c r="CJ423" s="197">
        <v>561.72807227604585</v>
      </c>
      <c r="CK423" s="197">
        <v>583.43216218644511</v>
      </c>
      <c r="CL423" s="197">
        <v>604.96710961400402</v>
      </c>
      <c r="CM423" s="200">
        <v>612.97189775832453</v>
      </c>
      <c r="CN423" s="21"/>
      <c r="CO423" s="21"/>
      <c r="CP423" s="21"/>
      <c r="CQ423" s="21"/>
      <c r="CR423" s="21"/>
      <c r="CS423" s="21"/>
      <c r="CT423" s="21"/>
      <c r="CU423" s="21"/>
      <c r="CV423" s="21"/>
    </row>
    <row r="424" spans="1:100" x14ac:dyDescent="0.2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197">
        <v>452.66999244570962</v>
      </c>
      <c r="CI424" s="197">
        <v>459.65442334551858</v>
      </c>
      <c r="CJ424" s="197">
        <v>461.43588212221556</v>
      </c>
      <c r="CK424" s="197">
        <v>458.78550475188621</v>
      </c>
      <c r="CL424" s="197">
        <v>473.89496858752187</v>
      </c>
      <c r="CM424" s="200">
        <v>496.83465369328434</v>
      </c>
      <c r="CN424" s="21"/>
      <c r="CO424" s="21"/>
      <c r="CP424" s="21"/>
      <c r="CQ424" s="21"/>
      <c r="CR424" s="21"/>
      <c r="CS424" s="21"/>
      <c r="CT424" s="21"/>
      <c r="CU424" s="21"/>
      <c r="CV424" s="21"/>
    </row>
    <row r="425" spans="1:100" x14ac:dyDescent="0.2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197">
        <v>573.92303498668934</v>
      </c>
      <c r="CI425" s="197">
        <v>599.54311737827391</v>
      </c>
      <c r="CJ425" s="197">
        <v>621.1798756070358</v>
      </c>
      <c r="CK425" s="197">
        <v>630.47625921886799</v>
      </c>
      <c r="CL425" s="197">
        <v>627.63205481991679</v>
      </c>
      <c r="CM425" s="200">
        <v>619.90398802264122</v>
      </c>
      <c r="CN425" s="21"/>
      <c r="CO425" s="21"/>
      <c r="CP425" s="21"/>
      <c r="CQ425" s="21"/>
      <c r="CR425" s="21"/>
      <c r="CS425" s="21"/>
      <c r="CT425" s="21"/>
      <c r="CU425" s="21"/>
      <c r="CV425" s="21"/>
    </row>
    <row r="426" spans="1:100" x14ac:dyDescent="0.2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197">
        <v>492.83558835889522</v>
      </c>
      <c r="CI426" s="197">
        <v>498.55935425500746</v>
      </c>
      <c r="CJ426" s="197">
        <v>506.84697495896052</v>
      </c>
      <c r="CK426" s="197">
        <v>517.63410348517152</v>
      </c>
      <c r="CL426" s="197">
        <v>530.93347376404415</v>
      </c>
      <c r="CM426" s="200">
        <v>544.67988625285932</v>
      </c>
      <c r="CN426" s="21"/>
      <c r="CO426" s="21"/>
      <c r="CP426" s="21"/>
      <c r="CQ426" s="21"/>
      <c r="CR426" s="21"/>
      <c r="CS426" s="21"/>
      <c r="CT426" s="21"/>
      <c r="CU426" s="21"/>
      <c r="CV426" s="21"/>
    </row>
    <row r="427" spans="1:100" x14ac:dyDescent="0.2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197">
        <v>876.94347031181269</v>
      </c>
      <c r="CI427" s="197">
        <v>891.133946927799</v>
      </c>
      <c r="CJ427" s="197">
        <v>897.6618197442366</v>
      </c>
      <c r="CK427" s="197">
        <v>908.11511266616014</v>
      </c>
      <c r="CL427" s="197">
        <v>912.13378301836019</v>
      </c>
      <c r="CM427" s="200">
        <v>914.16789561838993</v>
      </c>
      <c r="CN427" s="21"/>
      <c r="CO427" s="21"/>
      <c r="CP427" s="21"/>
      <c r="CQ427" s="21"/>
      <c r="CR427" s="21"/>
      <c r="CS427" s="21"/>
      <c r="CT427" s="21"/>
      <c r="CU427" s="21"/>
      <c r="CV427" s="21"/>
    </row>
    <row r="428" spans="1:100" x14ac:dyDescent="0.2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197">
        <v>422.06240813311655</v>
      </c>
      <c r="CI428" s="197">
        <v>440.11690832317521</v>
      </c>
      <c r="CJ428" s="197">
        <v>461.44307875050146</v>
      </c>
      <c r="CK428" s="197">
        <v>475.60629787273319</v>
      </c>
      <c r="CL428" s="197">
        <v>483.07274387630969</v>
      </c>
      <c r="CM428" s="200">
        <v>482.57897317563322</v>
      </c>
      <c r="CN428" s="21"/>
      <c r="CO428" s="21"/>
      <c r="CP428" s="21"/>
      <c r="CQ428" s="21"/>
      <c r="CR428" s="21"/>
      <c r="CS428" s="21"/>
      <c r="CT428" s="21"/>
      <c r="CU428" s="21"/>
      <c r="CV428" s="21"/>
    </row>
    <row r="429" spans="1:100" x14ac:dyDescent="0.2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197">
        <v>403.68709243705325</v>
      </c>
      <c r="CI429" s="197">
        <v>407.96545718846136</v>
      </c>
      <c r="CJ429" s="197">
        <v>411.94721573551016</v>
      </c>
      <c r="CK429" s="197">
        <v>416.32783487633156</v>
      </c>
      <c r="CL429" s="197">
        <v>421.83154045654925</v>
      </c>
      <c r="CM429" s="200">
        <v>427.70454872113845</v>
      </c>
      <c r="CN429" s="21"/>
      <c r="CO429" s="21"/>
      <c r="CP429" s="21"/>
      <c r="CQ429" s="21"/>
      <c r="CR429" s="21"/>
      <c r="CS429" s="21"/>
      <c r="CT429" s="21"/>
      <c r="CU429" s="21"/>
      <c r="CV429" s="21"/>
    </row>
    <row r="430" spans="1:100" x14ac:dyDescent="0.2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197">
        <v>324.5084192826327</v>
      </c>
      <c r="CI430" s="197">
        <v>338.05706293667481</v>
      </c>
      <c r="CJ430" s="197">
        <v>354.62645958080111</v>
      </c>
      <c r="CK430" s="197">
        <v>368.57599485809197</v>
      </c>
      <c r="CL430" s="197">
        <v>375.70254799843457</v>
      </c>
      <c r="CM430" s="200">
        <v>373.2326290067021</v>
      </c>
      <c r="CN430" s="21"/>
      <c r="CO430" s="21"/>
      <c r="CP430" s="21"/>
      <c r="CQ430" s="21"/>
      <c r="CR430" s="21"/>
      <c r="CS430" s="21"/>
      <c r="CT430" s="21"/>
      <c r="CU430" s="21"/>
      <c r="CV430" s="21"/>
    </row>
    <row r="431" spans="1:100" x14ac:dyDescent="0.2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197">
        <v>618.00745290342286</v>
      </c>
      <c r="CI431" s="197">
        <v>641.02919298712641</v>
      </c>
      <c r="CJ431" s="197">
        <v>647.85260802784387</v>
      </c>
      <c r="CK431" s="197">
        <v>648.03550368902086</v>
      </c>
      <c r="CL431" s="197">
        <v>639.80653884429069</v>
      </c>
      <c r="CM431" s="200">
        <v>634.82983402066941</v>
      </c>
      <c r="CN431" s="21"/>
      <c r="CO431" s="21"/>
      <c r="CP431" s="21"/>
      <c r="CQ431" s="21"/>
      <c r="CR431" s="21"/>
      <c r="CS431" s="21"/>
      <c r="CT431" s="21"/>
      <c r="CU431" s="21"/>
      <c r="CV431" s="21"/>
    </row>
    <row r="432" spans="1:100" x14ac:dyDescent="0.2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197">
        <v>687.46337401597668</v>
      </c>
      <c r="CI432" s="197">
        <v>721.66071790183571</v>
      </c>
      <c r="CJ432" s="197">
        <v>748.43368480777463</v>
      </c>
      <c r="CK432" s="197">
        <v>751.96156487681947</v>
      </c>
      <c r="CL432" s="197">
        <v>750.47029289538068</v>
      </c>
      <c r="CM432" s="200">
        <v>742.18671340897754</v>
      </c>
      <c r="CN432" s="21"/>
      <c r="CO432" s="21"/>
      <c r="CP432" s="21"/>
      <c r="CQ432" s="21"/>
      <c r="CR432" s="21"/>
      <c r="CS432" s="21"/>
      <c r="CT432" s="21"/>
      <c r="CU432" s="21"/>
      <c r="CV432" s="21"/>
    </row>
    <row r="433" spans="1:100" x14ac:dyDescent="0.2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197">
        <v>914.52475007417888</v>
      </c>
      <c r="CI433" s="197">
        <v>937.38226377639148</v>
      </c>
      <c r="CJ433" s="197">
        <v>962.7376812698559</v>
      </c>
      <c r="CK433" s="197">
        <v>977.66496078581406</v>
      </c>
      <c r="CL433" s="197">
        <v>982.54616486495524</v>
      </c>
      <c r="CM433" s="200">
        <v>974.74719037905027</v>
      </c>
      <c r="CN433" s="21"/>
      <c r="CO433" s="21"/>
      <c r="CP433" s="21"/>
      <c r="CQ433" s="21"/>
      <c r="CR433" s="21"/>
      <c r="CS433" s="21"/>
      <c r="CT433" s="21"/>
      <c r="CU433" s="21"/>
      <c r="CV433" s="21"/>
    </row>
    <row r="434" spans="1:100" x14ac:dyDescent="0.2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197">
        <v>653.03083843272543</v>
      </c>
      <c r="CI434" s="197">
        <v>680.22816034541722</v>
      </c>
      <c r="CJ434" s="197">
        <v>705.73983703865213</v>
      </c>
      <c r="CK434" s="197">
        <v>728.01869389586375</v>
      </c>
      <c r="CL434" s="197">
        <v>734.89312050673436</v>
      </c>
      <c r="CM434" s="200">
        <v>734.06163114262904</v>
      </c>
      <c r="CN434" s="21"/>
      <c r="CO434" s="21"/>
      <c r="CP434" s="21"/>
      <c r="CQ434" s="21"/>
      <c r="CR434" s="21"/>
      <c r="CS434" s="21"/>
      <c r="CT434" s="21"/>
      <c r="CU434" s="21"/>
      <c r="CV434" s="21"/>
    </row>
    <row r="435" spans="1:100" x14ac:dyDescent="0.2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197">
        <v>358.24737263237836</v>
      </c>
      <c r="CI435" s="197">
        <v>372.54856170252452</v>
      </c>
      <c r="CJ435" s="197">
        <v>390.60796220128253</v>
      </c>
      <c r="CK435" s="197">
        <v>406.96068599551535</v>
      </c>
      <c r="CL435" s="197">
        <v>418.96240541297647</v>
      </c>
      <c r="CM435" s="200">
        <v>423.11130715530305</v>
      </c>
      <c r="CN435" s="21"/>
      <c r="CO435" s="21"/>
      <c r="CP435" s="21"/>
      <c r="CQ435" s="21"/>
      <c r="CR435" s="21"/>
      <c r="CS435" s="21"/>
      <c r="CT435" s="21"/>
      <c r="CU435" s="21"/>
      <c r="CV435" s="21"/>
    </row>
    <row r="436" spans="1:100" x14ac:dyDescent="0.2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197">
        <v>444.72424995399064</v>
      </c>
      <c r="CI436" s="197">
        <v>455.49215875482287</v>
      </c>
      <c r="CJ436" s="197">
        <v>466.34680049868501</v>
      </c>
      <c r="CK436" s="197">
        <v>479.32455338624908</v>
      </c>
      <c r="CL436" s="197">
        <v>487.31489655627576</v>
      </c>
      <c r="CM436" s="200">
        <v>489.56280279482456</v>
      </c>
      <c r="CN436" s="21"/>
      <c r="CO436" s="21"/>
      <c r="CP436" s="21"/>
      <c r="CQ436" s="21"/>
      <c r="CR436" s="21"/>
      <c r="CS436" s="21"/>
      <c r="CT436" s="21"/>
      <c r="CU436" s="21"/>
      <c r="CV436" s="21"/>
    </row>
    <row r="437" spans="1:100" x14ac:dyDescent="0.2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197">
        <v>721.07594475599069</v>
      </c>
      <c r="CI437" s="197">
        <v>742.24574422836133</v>
      </c>
      <c r="CJ437" s="197">
        <v>761.02838401041208</v>
      </c>
      <c r="CK437" s="197">
        <v>768.57560619603794</v>
      </c>
      <c r="CL437" s="197">
        <v>783.89224655517182</v>
      </c>
      <c r="CM437" s="200">
        <v>793.21691581717596</v>
      </c>
      <c r="CN437" s="21"/>
      <c r="CO437" s="21"/>
      <c r="CP437" s="21"/>
      <c r="CQ437" s="21"/>
      <c r="CR437" s="21"/>
      <c r="CS437" s="21"/>
      <c r="CT437" s="21"/>
      <c r="CU437" s="21"/>
      <c r="CV437" s="21"/>
    </row>
    <row r="438" spans="1:100" x14ac:dyDescent="0.2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197">
        <v>530.8750987117013</v>
      </c>
      <c r="CI438" s="197">
        <v>545.22466341612096</v>
      </c>
      <c r="CJ438" s="197">
        <v>583.52255953328915</v>
      </c>
      <c r="CK438" s="197">
        <v>605.98045114730337</v>
      </c>
      <c r="CL438" s="197">
        <v>612.95855602595668</v>
      </c>
      <c r="CM438" s="200">
        <v>602.87648275507172</v>
      </c>
      <c r="CN438" s="21"/>
      <c r="CO438" s="21"/>
      <c r="CP438" s="21"/>
      <c r="CQ438" s="21"/>
      <c r="CR438" s="21"/>
      <c r="CS438" s="21"/>
      <c r="CT438" s="21"/>
      <c r="CU438" s="21"/>
      <c r="CV438" s="21"/>
    </row>
    <row r="439" spans="1:100" x14ac:dyDescent="0.2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197">
        <v>833.93466554040117</v>
      </c>
      <c r="CI439" s="197">
        <v>854.0638864848338</v>
      </c>
      <c r="CJ439" s="197">
        <v>864.40339843484151</v>
      </c>
      <c r="CK439" s="197">
        <v>879.69627158519506</v>
      </c>
      <c r="CL439" s="197">
        <v>894.5109012427389</v>
      </c>
      <c r="CM439" s="200">
        <v>915.41912944181354</v>
      </c>
      <c r="CN439" s="21"/>
      <c r="CO439" s="21"/>
      <c r="CP439" s="21"/>
      <c r="CQ439" s="21"/>
      <c r="CR439" s="21"/>
      <c r="CS439" s="21"/>
      <c r="CT439" s="21"/>
      <c r="CU439" s="21"/>
      <c r="CV439" s="21"/>
    </row>
    <row r="440" spans="1:100" x14ac:dyDescent="0.2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197">
        <v>699.53251415719035</v>
      </c>
      <c r="CI440" s="197">
        <v>708.42661167846643</v>
      </c>
      <c r="CJ440" s="197">
        <v>740.67997054050227</v>
      </c>
      <c r="CK440" s="197">
        <v>778.86475252120852</v>
      </c>
      <c r="CL440" s="197">
        <v>814.72671232926416</v>
      </c>
      <c r="CM440" s="200">
        <v>822.91246221108224</v>
      </c>
      <c r="CN440" s="21"/>
      <c r="CO440" s="21"/>
      <c r="CP440" s="21"/>
      <c r="CQ440" s="21"/>
      <c r="CR440" s="21"/>
      <c r="CS440" s="21"/>
      <c r="CT440" s="21"/>
      <c r="CU440" s="21"/>
      <c r="CV440" s="21"/>
    </row>
    <row r="441" spans="1:100" x14ac:dyDescent="0.2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197">
        <v>1154.4337415472107</v>
      </c>
      <c r="CI441" s="197">
        <v>1171.6717551359852</v>
      </c>
      <c r="CJ441" s="197">
        <v>1194.4407409439411</v>
      </c>
      <c r="CK441" s="197">
        <v>1231.9402776297686</v>
      </c>
      <c r="CL441" s="197">
        <v>1245.9386099543342</v>
      </c>
      <c r="CM441" s="200">
        <v>1248.615725627086</v>
      </c>
      <c r="CN441" s="21"/>
      <c r="CO441" s="21"/>
      <c r="CP441" s="21"/>
      <c r="CQ441" s="21"/>
      <c r="CR441" s="21"/>
      <c r="CS441" s="21"/>
      <c r="CT441" s="21"/>
      <c r="CU441" s="21"/>
      <c r="CV441" s="21"/>
    </row>
    <row r="442" spans="1:100" x14ac:dyDescent="0.2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197">
        <v>660.01698232976389</v>
      </c>
      <c r="CI442" s="197">
        <v>678.71490067669993</v>
      </c>
      <c r="CJ442" s="197">
        <v>700.32622380157193</v>
      </c>
      <c r="CK442" s="197">
        <v>713.10535587858521</v>
      </c>
      <c r="CL442" s="197">
        <v>716.40534670783973</v>
      </c>
      <c r="CM442" s="200">
        <v>724.58101904793341</v>
      </c>
      <c r="CN442" s="21"/>
      <c r="CO442" s="21"/>
      <c r="CP442" s="21"/>
      <c r="CQ442" s="21"/>
      <c r="CR442" s="21"/>
      <c r="CS442" s="21"/>
      <c r="CT442" s="21"/>
      <c r="CU442" s="21"/>
      <c r="CV442" s="21"/>
    </row>
    <row r="443" spans="1:100" x14ac:dyDescent="0.2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197">
        <v>413.70202898868229</v>
      </c>
      <c r="CI443" s="197">
        <v>425.94579710403127</v>
      </c>
      <c r="CJ443" s="197">
        <v>431.76463768318382</v>
      </c>
      <c r="CK443" s="197">
        <v>453.39507246605962</v>
      </c>
      <c r="CL443" s="197">
        <v>455.82260869811358</v>
      </c>
      <c r="CM443" s="200">
        <v>447.28608695934639</v>
      </c>
      <c r="CN443" s="21"/>
      <c r="CO443" s="21"/>
      <c r="CP443" s="21"/>
      <c r="CQ443" s="21"/>
      <c r="CR443" s="21"/>
      <c r="CS443" s="21"/>
      <c r="CT443" s="21"/>
      <c r="CU443" s="21"/>
      <c r="CV443" s="21"/>
    </row>
    <row r="444" spans="1:100" x14ac:dyDescent="0.2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197">
        <v>434.30608977940602</v>
      </c>
      <c r="CI444" s="197">
        <v>442.36233075407478</v>
      </c>
      <c r="CJ444" s="197">
        <v>452.37284458350814</v>
      </c>
      <c r="CK444" s="197">
        <v>466.77506495776555</v>
      </c>
      <c r="CL444" s="197">
        <v>479.02480232067666</v>
      </c>
      <c r="CM444" s="200">
        <v>489.03701408072425</v>
      </c>
      <c r="CN444" s="21"/>
      <c r="CO444" s="21"/>
      <c r="CP444" s="21"/>
      <c r="CQ444" s="21"/>
      <c r="CR444" s="21"/>
      <c r="CS444" s="21"/>
      <c r="CT444" s="21"/>
      <c r="CU444" s="21"/>
      <c r="CV444" s="21"/>
    </row>
    <row r="445" spans="1:100" x14ac:dyDescent="0.2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197">
        <v>385.66435041475171</v>
      </c>
      <c r="CI445" s="197">
        <v>395.432146326451</v>
      </c>
      <c r="CJ445" s="197">
        <v>403.94794686661817</v>
      </c>
      <c r="CK445" s="197">
        <v>410.65346652892413</v>
      </c>
      <c r="CL445" s="197">
        <v>412.99668376981384</v>
      </c>
      <c r="CM445" s="200">
        <v>410.01792266192024</v>
      </c>
      <c r="CN445" s="21"/>
      <c r="CO445" s="21"/>
      <c r="CP445" s="21"/>
      <c r="CQ445" s="21"/>
      <c r="CR445" s="21"/>
      <c r="CS445" s="21"/>
      <c r="CT445" s="21"/>
      <c r="CU445" s="21"/>
      <c r="CV445" s="21"/>
    </row>
    <row r="446" spans="1:100" x14ac:dyDescent="0.2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197">
        <v>487.89616317393148</v>
      </c>
      <c r="CI446" s="197">
        <v>492.31700418187421</v>
      </c>
      <c r="CJ446" s="197">
        <v>501.30540735390446</v>
      </c>
      <c r="CK446" s="197">
        <v>508.68949661534685</v>
      </c>
      <c r="CL446" s="197">
        <v>513.96701415432983</v>
      </c>
      <c r="CM446" s="200">
        <v>513.9239099114468</v>
      </c>
      <c r="CN446" s="21"/>
      <c r="CO446" s="21"/>
      <c r="CP446" s="21"/>
      <c r="CQ446" s="21"/>
      <c r="CR446" s="21"/>
      <c r="CS446" s="21"/>
      <c r="CT446" s="21"/>
      <c r="CU446" s="21"/>
      <c r="CV446" s="21"/>
    </row>
    <row r="447" spans="1:100" x14ac:dyDescent="0.2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197">
        <v>408.52390228234822</v>
      </c>
      <c r="CI447" s="197">
        <v>418.71769200082923</v>
      </c>
      <c r="CJ447" s="197">
        <v>436.70190310922698</v>
      </c>
      <c r="CK447" s="197">
        <v>452.20125461679572</v>
      </c>
      <c r="CL447" s="197">
        <v>469.66667769685347</v>
      </c>
      <c r="CM447" s="200">
        <v>477.35238251353979</v>
      </c>
      <c r="CN447" s="21"/>
      <c r="CO447" s="21"/>
      <c r="CP447" s="21"/>
      <c r="CQ447" s="21"/>
      <c r="CR447" s="21"/>
      <c r="CS447" s="21"/>
      <c r="CT447" s="21"/>
      <c r="CU447" s="21"/>
      <c r="CV447" s="21"/>
    </row>
    <row r="448" spans="1:100" x14ac:dyDescent="0.2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197">
        <v>447.79668884608265</v>
      </c>
      <c r="CI448" s="197">
        <v>456.17273658328764</v>
      </c>
      <c r="CJ448" s="197">
        <v>459.02937520761765</v>
      </c>
      <c r="CK448" s="197">
        <v>469.66693952068528</v>
      </c>
      <c r="CL448" s="197">
        <v>477.43682603856604</v>
      </c>
      <c r="CM448" s="200">
        <v>490.9543255848493</v>
      </c>
      <c r="CN448" s="21"/>
      <c r="CO448" s="21"/>
      <c r="CP448" s="21"/>
      <c r="CQ448" s="21"/>
      <c r="CR448" s="21"/>
      <c r="CS448" s="21"/>
      <c r="CT448" s="21"/>
      <c r="CU448" s="21"/>
      <c r="CV448" s="21"/>
    </row>
    <row r="449" spans="1:100" x14ac:dyDescent="0.2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197">
        <v>502.78288936156241</v>
      </c>
      <c r="CI449" s="197">
        <v>504.06375301072234</v>
      </c>
      <c r="CJ449" s="197">
        <v>521.31824934043402</v>
      </c>
      <c r="CK449" s="197">
        <v>536.78897498604977</v>
      </c>
      <c r="CL449" s="197">
        <v>551.68574978580682</v>
      </c>
      <c r="CM449" s="200">
        <v>554.41502618499464</v>
      </c>
      <c r="CN449" s="21"/>
      <c r="CO449" s="21"/>
      <c r="CP449" s="21"/>
      <c r="CQ449" s="21"/>
      <c r="CR449" s="21"/>
      <c r="CS449" s="21"/>
      <c r="CT449" s="21"/>
      <c r="CU449" s="21"/>
      <c r="CV449" s="21"/>
    </row>
    <row r="450" spans="1:100" x14ac:dyDescent="0.2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197">
        <v>460.16225068395175</v>
      </c>
      <c r="CI450" s="197">
        <v>461.32977221762576</v>
      </c>
      <c r="CJ450" s="197">
        <v>458.8699403330063</v>
      </c>
      <c r="CK450" s="197">
        <v>457.12350302383567</v>
      </c>
      <c r="CL450" s="197">
        <v>470.82095061210794</v>
      </c>
      <c r="CM450" s="200">
        <v>493.10696574630259</v>
      </c>
      <c r="CN450" s="21"/>
      <c r="CO450" s="21"/>
      <c r="CP450" s="21"/>
      <c r="CQ450" s="21"/>
      <c r="CR450" s="21"/>
      <c r="CS450" s="21"/>
      <c r="CT450" s="21"/>
      <c r="CU450" s="21"/>
      <c r="CV450" s="21"/>
    </row>
    <row r="451" spans="1:100" x14ac:dyDescent="0.2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197">
        <v>348.68050645931413</v>
      </c>
      <c r="CI451" s="197">
        <v>356.28292969622038</v>
      </c>
      <c r="CJ451" s="197">
        <v>370.50242014338158</v>
      </c>
      <c r="CK451" s="197">
        <v>384.04112188863729</v>
      </c>
      <c r="CL451" s="197">
        <v>390.0140263295857</v>
      </c>
      <c r="CM451" s="200">
        <v>388.07952552204364</v>
      </c>
      <c r="CN451" s="21"/>
      <c r="CO451" s="21"/>
      <c r="CP451" s="21"/>
      <c r="CQ451" s="21"/>
      <c r="CR451" s="21"/>
      <c r="CS451" s="21"/>
      <c r="CT451" s="21"/>
      <c r="CU451" s="21"/>
      <c r="CV451" s="21"/>
    </row>
    <row r="452" spans="1:100" x14ac:dyDescent="0.2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197">
        <v>499.81857139576113</v>
      </c>
      <c r="CI452" s="197">
        <v>501.90313800546983</v>
      </c>
      <c r="CJ452" s="197">
        <v>506.19843033664273</v>
      </c>
      <c r="CK452" s="197">
        <v>514.87831499167646</v>
      </c>
      <c r="CL452" s="197">
        <v>526.00819457732177</v>
      </c>
      <c r="CM452" s="200">
        <v>538.230531228877</v>
      </c>
      <c r="CN452" s="21"/>
      <c r="CO452" s="21"/>
      <c r="CP452" s="21"/>
      <c r="CQ452" s="21"/>
      <c r="CR452" s="21"/>
      <c r="CS452" s="21"/>
      <c r="CT452" s="21"/>
      <c r="CU452" s="21"/>
      <c r="CV452" s="21"/>
    </row>
    <row r="453" spans="1:100" x14ac:dyDescent="0.2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197">
        <v>616.19795299613895</v>
      </c>
      <c r="CI453" s="197">
        <v>626.58350373754558</v>
      </c>
      <c r="CJ453" s="197">
        <v>639.16594030697763</v>
      </c>
      <c r="CK453" s="197">
        <v>653.03869596599645</v>
      </c>
      <c r="CL453" s="197">
        <v>659.02716765924731</v>
      </c>
      <c r="CM453" s="200">
        <v>658.35446517444313</v>
      </c>
      <c r="CN453" s="21"/>
      <c r="CO453" s="21"/>
      <c r="CP453" s="21"/>
      <c r="CQ453" s="21"/>
      <c r="CR453" s="21"/>
      <c r="CS453" s="21"/>
      <c r="CT453" s="21"/>
      <c r="CU453" s="21"/>
      <c r="CV453" s="21"/>
    </row>
    <row r="454" spans="1:100" x14ac:dyDescent="0.2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197">
        <v>331.82848982345826</v>
      </c>
      <c r="CI454" s="197">
        <v>340.56779963126002</v>
      </c>
      <c r="CJ454" s="197">
        <v>352.01652667884417</v>
      </c>
      <c r="CK454" s="197">
        <v>361.8697688672105</v>
      </c>
      <c r="CL454" s="197">
        <v>367.14103569013628</v>
      </c>
      <c r="CM454" s="200">
        <v>368.09544654604548</v>
      </c>
      <c r="CN454" s="21"/>
      <c r="CO454" s="21"/>
      <c r="CP454" s="21"/>
      <c r="CQ454" s="21"/>
      <c r="CR454" s="21"/>
      <c r="CS454" s="21"/>
      <c r="CT454" s="21"/>
      <c r="CU454" s="21"/>
      <c r="CV454" s="21"/>
    </row>
    <row r="455" spans="1:100" x14ac:dyDescent="0.2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197">
        <v>383.2104379853418</v>
      </c>
      <c r="CI455" s="197">
        <v>385.06913878447153</v>
      </c>
      <c r="CJ455" s="197">
        <v>387.6390658776449</v>
      </c>
      <c r="CK455" s="197">
        <v>388.98346625161247</v>
      </c>
      <c r="CL455" s="197">
        <v>390.51393079539434</v>
      </c>
      <c r="CM455" s="200">
        <v>391.58851668617467</v>
      </c>
      <c r="CN455" s="21"/>
      <c r="CO455" s="21"/>
      <c r="CP455" s="21"/>
      <c r="CQ455" s="21"/>
      <c r="CR455" s="21"/>
      <c r="CS455" s="21"/>
      <c r="CT455" s="21"/>
      <c r="CU455" s="21"/>
      <c r="CV455" s="21"/>
    </row>
    <row r="456" spans="1:100" x14ac:dyDescent="0.2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197">
        <v>290.58394378855331</v>
      </c>
      <c r="CI456" s="197">
        <v>299.19235020039338</v>
      </c>
      <c r="CJ456" s="197">
        <v>309.9297061016108</v>
      </c>
      <c r="CK456" s="197">
        <v>317.86206883459755</v>
      </c>
      <c r="CL456" s="197">
        <v>323.83979811902265</v>
      </c>
      <c r="CM456" s="200">
        <v>326.31168818094795</v>
      </c>
      <c r="CN456" s="21"/>
      <c r="CO456" s="21"/>
      <c r="CP456" s="21"/>
      <c r="CQ456" s="21"/>
      <c r="CR456" s="21"/>
      <c r="CS456" s="21"/>
      <c r="CT456" s="21"/>
      <c r="CU456" s="21"/>
      <c r="CV456" s="21"/>
    </row>
    <row r="457" spans="1:100" x14ac:dyDescent="0.2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197">
        <v>481.84899158488997</v>
      </c>
      <c r="CI457" s="197">
        <v>491.54065010932374</v>
      </c>
      <c r="CJ457" s="197">
        <v>496.59468492410019</v>
      </c>
      <c r="CK457" s="197">
        <v>496.23003430937973</v>
      </c>
      <c r="CL457" s="197">
        <v>492.83680272299881</v>
      </c>
      <c r="CM457" s="200">
        <v>489.77535846060476</v>
      </c>
      <c r="CN457" s="21"/>
      <c r="CO457" s="21"/>
      <c r="CP457" s="21"/>
      <c r="CQ457" s="21"/>
      <c r="CR457" s="21"/>
      <c r="CS457" s="21"/>
      <c r="CT457" s="21"/>
      <c r="CU457" s="21"/>
      <c r="CV457" s="21"/>
    </row>
    <row r="458" spans="1:100" x14ac:dyDescent="0.2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197">
        <v>482.09221123853058</v>
      </c>
      <c r="CI458" s="197">
        <v>494.05841281785007</v>
      </c>
      <c r="CJ458" s="197">
        <v>509.7591495476866</v>
      </c>
      <c r="CK458" s="197">
        <v>518.07951867532461</v>
      </c>
      <c r="CL458" s="197">
        <v>523.86294805390537</v>
      </c>
      <c r="CM458" s="200">
        <v>517.63512111960824</v>
      </c>
      <c r="CN458" s="21"/>
      <c r="CO458" s="21"/>
      <c r="CP458" s="21"/>
      <c r="CQ458" s="21"/>
      <c r="CR458" s="21"/>
      <c r="CS458" s="21"/>
      <c r="CT458" s="21"/>
      <c r="CU458" s="21"/>
      <c r="CV458" s="21"/>
    </row>
    <row r="459" spans="1:100" x14ac:dyDescent="0.2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197">
        <v>687.45113798171394</v>
      </c>
      <c r="CI459" s="197">
        <v>691.21561075272518</v>
      </c>
      <c r="CJ459" s="197">
        <v>703.43911614026911</v>
      </c>
      <c r="CK459" s="197">
        <v>720.63534855760702</v>
      </c>
      <c r="CL459" s="197">
        <v>726.55636963392772</v>
      </c>
      <c r="CM459" s="200">
        <v>716.41042563754013</v>
      </c>
      <c r="CN459" s="21"/>
      <c r="CO459" s="21"/>
      <c r="CP459" s="21"/>
      <c r="CQ459" s="21"/>
      <c r="CR459" s="21"/>
      <c r="CS459" s="21"/>
      <c r="CT459" s="21"/>
      <c r="CU459" s="21"/>
      <c r="CV459" s="21"/>
    </row>
    <row r="460" spans="1:100" x14ac:dyDescent="0.2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197">
        <v>522.95415099791524</v>
      </c>
      <c r="CI460" s="197">
        <v>537.0530780820186</v>
      </c>
      <c r="CJ460" s="197">
        <v>554.34871615621068</v>
      </c>
      <c r="CK460" s="197">
        <v>571.99594654662303</v>
      </c>
      <c r="CL460" s="197">
        <v>579.43847193451256</v>
      </c>
      <c r="CM460" s="200">
        <v>580.13167139295558</v>
      </c>
      <c r="CN460" s="21"/>
      <c r="CO460" s="21"/>
      <c r="CP460" s="21"/>
      <c r="CQ460" s="21"/>
      <c r="CR460" s="21"/>
      <c r="CS460" s="21"/>
      <c r="CT460" s="21"/>
      <c r="CU460" s="21"/>
      <c r="CV460" s="21"/>
    </row>
    <row r="461" spans="1:100" x14ac:dyDescent="0.2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197">
        <v>334.43492534943874</v>
      </c>
      <c r="CI461" s="197">
        <v>339.52827094570608</v>
      </c>
      <c r="CJ461" s="197">
        <v>351.47714725735386</v>
      </c>
      <c r="CK461" s="197">
        <v>363.81386276069355</v>
      </c>
      <c r="CL461" s="197">
        <v>373.36794435892381</v>
      </c>
      <c r="CM461" s="200">
        <v>376.17795677098457</v>
      </c>
      <c r="CN461" s="21"/>
      <c r="CO461" s="21"/>
      <c r="CP461" s="21"/>
      <c r="CQ461" s="21"/>
      <c r="CR461" s="21"/>
      <c r="CS461" s="21"/>
      <c r="CT461" s="21"/>
      <c r="CU461" s="21"/>
      <c r="CV461" s="21"/>
    </row>
    <row r="462" spans="1:100" x14ac:dyDescent="0.2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197">
        <v>375.51538827213375</v>
      </c>
      <c r="CI462" s="197">
        <v>381.40801358147024</v>
      </c>
      <c r="CJ462" s="197">
        <v>386.78100910482704</v>
      </c>
      <c r="CK462" s="197">
        <v>396.67558247423108</v>
      </c>
      <c r="CL462" s="197">
        <v>403.39948360883926</v>
      </c>
      <c r="CM462" s="200">
        <v>405.84049643737455</v>
      </c>
      <c r="CN462" s="21"/>
      <c r="CO462" s="21"/>
      <c r="CP462" s="21"/>
      <c r="CQ462" s="21"/>
      <c r="CR462" s="21"/>
      <c r="CS462" s="21"/>
      <c r="CT462" s="21"/>
      <c r="CU462" s="21"/>
      <c r="CV462" s="21"/>
    </row>
    <row r="463" spans="1:100" x14ac:dyDescent="0.2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197">
        <v>545.57858170453494</v>
      </c>
      <c r="CI463" s="197">
        <v>552.04588413365968</v>
      </c>
      <c r="CJ463" s="197">
        <v>566.05548564104095</v>
      </c>
      <c r="CK463" s="197">
        <v>581.76389483162939</v>
      </c>
      <c r="CL463" s="197">
        <v>601.55501758804496</v>
      </c>
      <c r="CM463" s="200">
        <v>612.47185738945632</v>
      </c>
      <c r="CN463" s="21"/>
      <c r="CO463" s="21"/>
      <c r="CP463" s="21"/>
      <c r="CQ463" s="21"/>
      <c r="CR463" s="21"/>
      <c r="CS463" s="21"/>
      <c r="CT463" s="21"/>
      <c r="CU463" s="21"/>
      <c r="CV463" s="21"/>
    </row>
    <row r="464" spans="1:100" x14ac:dyDescent="0.2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197">
        <v>387.26262215442915</v>
      </c>
      <c r="CI464" s="197">
        <v>391.97481267295416</v>
      </c>
      <c r="CJ464" s="197">
        <v>409.31014748566457</v>
      </c>
      <c r="CK464" s="197">
        <v>422.48066893836176</v>
      </c>
      <c r="CL464" s="197">
        <v>427.12886027591065</v>
      </c>
      <c r="CM464" s="200">
        <v>424.26286911832972</v>
      </c>
      <c r="CN464" s="21"/>
      <c r="CO464" s="21"/>
      <c r="CP464" s="21"/>
      <c r="CQ464" s="21"/>
      <c r="CR464" s="21"/>
      <c r="CS464" s="21"/>
      <c r="CT464" s="21"/>
      <c r="CU464" s="21"/>
      <c r="CV464" s="21"/>
    </row>
    <row r="465" spans="1:100" x14ac:dyDescent="0.2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197">
        <v>740.93321477362144</v>
      </c>
      <c r="CI465" s="197">
        <v>749.55646867051735</v>
      </c>
      <c r="CJ465" s="197">
        <v>757.07633285849715</v>
      </c>
      <c r="CK465" s="197">
        <v>772.90206504698801</v>
      </c>
      <c r="CL465" s="197">
        <v>791.89042758676317</v>
      </c>
      <c r="CM465" s="200">
        <v>815.05700739115105</v>
      </c>
      <c r="CN465" s="21"/>
      <c r="CO465" s="21"/>
      <c r="CP465" s="21"/>
      <c r="CQ465" s="21"/>
      <c r="CR465" s="21"/>
      <c r="CS465" s="21"/>
      <c r="CT465" s="21"/>
      <c r="CU465" s="21"/>
      <c r="CV465" s="21"/>
    </row>
    <row r="466" spans="1:100" x14ac:dyDescent="0.2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197">
        <v>636.80458668095002</v>
      </c>
      <c r="CI466" s="197">
        <v>634.11324312123168</v>
      </c>
      <c r="CJ466" s="197">
        <v>650.9028552716627</v>
      </c>
      <c r="CK466" s="197">
        <v>682.30926636460163</v>
      </c>
      <c r="CL466" s="197">
        <v>711.93556965133541</v>
      </c>
      <c r="CM466" s="200">
        <v>720.61144150805467</v>
      </c>
      <c r="CN466" s="21"/>
      <c r="CO466" s="21"/>
      <c r="CP466" s="21"/>
      <c r="CQ466" s="21"/>
      <c r="CR466" s="21"/>
      <c r="CS466" s="21"/>
      <c r="CT466" s="21"/>
      <c r="CU466" s="21"/>
      <c r="CV466" s="21"/>
    </row>
    <row r="467" spans="1:100" x14ac:dyDescent="0.2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197">
        <v>795.98800952657564</v>
      </c>
      <c r="CI467" s="197">
        <v>793.77782196136252</v>
      </c>
      <c r="CJ467" s="197">
        <v>810.22022421677309</v>
      </c>
      <c r="CK467" s="197">
        <v>847.47287426334208</v>
      </c>
      <c r="CL467" s="197">
        <v>866.64599597216477</v>
      </c>
      <c r="CM467" s="200">
        <v>867.90848404035114</v>
      </c>
      <c r="CN467" s="21"/>
      <c r="CO467" s="21"/>
      <c r="CP467" s="21"/>
      <c r="CQ467" s="21"/>
      <c r="CR467" s="21"/>
      <c r="CS467" s="21"/>
      <c r="CT467" s="21"/>
      <c r="CU467" s="21"/>
      <c r="CV467" s="21"/>
    </row>
    <row r="468" spans="1:100" x14ac:dyDescent="0.2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197">
        <v>617.91048789136437</v>
      </c>
      <c r="CI468" s="197">
        <v>631.58132624587381</v>
      </c>
      <c r="CJ468" s="197">
        <v>644.76565499208334</v>
      </c>
      <c r="CK468" s="197">
        <v>651.00036430116302</v>
      </c>
      <c r="CL468" s="197">
        <v>653.50386370164142</v>
      </c>
      <c r="CM468" s="200">
        <v>666.01443970341097</v>
      </c>
      <c r="CN468" s="21"/>
      <c r="CO468" s="21"/>
      <c r="CP468" s="21"/>
      <c r="CQ468" s="21"/>
      <c r="CR468" s="21"/>
      <c r="CS468" s="21"/>
      <c r="CT468" s="21"/>
      <c r="CU468" s="21"/>
      <c r="CV468" s="21"/>
    </row>
    <row r="469" spans="1:100" x14ac:dyDescent="0.2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197">
        <v>195.5059378726327</v>
      </c>
      <c r="CI469" s="197">
        <v>197.84486899812941</v>
      </c>
      <c r="CJ469" s="197">
        <v>198.3936618125625</v>
      </c>
      <c r="CK469" s="197">
        <v>204.24718028560005</v>
      </c>
      <c r="CL469" s="197">
        <v>208.73879913709803</v>
      </c>
      <c r="CM469" s="200">
        <v>213.00760140423662</v>
      </c>
      <c r="CN469" s="21"/>
      <c r="CO469" s="21"/>
      <c r="CP469" s="21"/>
      <c r="CQ469" s="21"/>
      <c r="CR469" s="21"/>
      <c r="CS469" s="21"/>
      <c r="CT469" s="21"/>
      <c r="CU469" s="21"/>
      <c r="CV469" s="21"/>
    </row>
    <row r="470" spans="1:100" ht="15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197"/>
      <c r="CI470" s="197"/>
      <c r="CJ470" s="197"/>
      <c r="CK470" s="197"/>
      <c r="CL470" s="197"/>
      <c r="CM470" s="201" t="s">
        <v>581</v>
      </c>
      <c r="CN470" s="21"/>
      <c r="CO470" s="21"/>
      <c r="CP470" s="21"/>
      <c r="CQ470" s="21"/>
      <c r="CR470" s="21"/>
      <c r="CS470" s="21"/>
      <c r="CT470" s="21"/>
      <c r="CU470" s="21"/>
    </row>
  </sheetData>
  <autoFilter ref="A1:CV470" xr:uid="{57A78DF2-D85E-436C-84E6-AEBAC040E4C6}"/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/>
  </sheetViews>
  <sheetFormatPr baseColWidth="10" defaultRowHeight="12.75" x14ac:dyDescent="0.2"/>
  <cols>
    <col min="1" max="1" width="14.796875" style="2" customWidth="1"/>
    <col min="2" max="3" width="39" style="2" customWidth="1"/>
    <col min="4" max="4" width="39" style="19" customWidth="1"/>
    <col min="5" max="5" width="39" style="2" customWidth="1"/>
    <col min="6" max="16384" width="11.19921875" style="2"/>
  </cols>
  <sheetData>
    <row r="3" spans="1:5" x14ac:dyDescent="0.2">
      <c r="B3" s="14">
        <f>hi!C28</f>
        <v>4</v>
      </c>
    </row>
    <row r="7" spans="1:5" x14ac:dyDescent="0.2">
      <c r="A7" s="15" t="s">
        <v>76</v>
      </c>
    </row>
    <row r="8" spans="1:5" x14ac:dyDescent="0.2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">
      <c r="A9" s="14" t="str">
        <f>IF(B$3=1,B9,IF(B$3=2,C9,IF(B$3=3,D9,IF(B$3=4,E9,B9))))</f>
        <v>Index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">
      <c r="A10" s="14" t="str">
        <f>IF(B$3=1,B10,IF(B$3=2,C10,IF(B$3=3,D10,IF(B$3=4,E10,B10))))</f>
        <v>Index (1st quarter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">
      <c r="A11" s="14" t="str">
        <f>IF(B$3=1,B11,IF(B$3=2,C11,IF(B$3=3,D11,IF(B$3=4,E11,B11))))</f>
        <v>Source: Transaction price indexes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">
      <c r="A12" s="14" t="str">
        <f>IF(B$3=1,B12,IF(B$3=2,C12,IF(B$3=3,D12,IF(B$3=4,E12,B12))))</f>
        <v>Transaction price and building land indexes for private property</v>
      </c>
      <c r="B12" s="16" t="s">
        <v>4001</v>
      </c>
      <c r="C12" s="18" t="s">
        <v>4002</v>
      </c>
      <c r="D12" s="18" t="s">
        <v>4003</v>
      </c>
      <c r="E12" s="18" t="s">
        <v>4004</v>
      </c>
    </row>
    <row r="13" spans="1:5" x14ac:dyDescent="0.2">
      <c r="A13" s="14" t="str">
        <f t="shared" ref="A13:A44" si="0">IF(B$3=1,B13,IF(B$3=2,C13,IF(B$3=3,D13,IF(B$3=4,E13,B13))))</f>
        <v>(new construction)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">
      <c r="A14" s="14" t="str">
        <f t="shared" si="0"/>
        <v>Data as of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">
      <c r="A15" s="14" t="str">
        <f t="shared" si="0"/>
        <v>Method: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">
      <c r="A16" s="14" t="str">
        <f t="shared" si="0"/>
        <v>Hedonic transaction price indexes based on the indirect method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">
      <c r="A17" s="14" t="str">
        <f t="shared" si="0"/>
        <v>(quarterly estimation) with variable hedonic prices.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">
      <c r="A18" s="14" t="str">
        <f t="shared" si="0"/>
        <v>Indexation of weighted and aggregated values of constant-quality properties.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">
      <c r="A19" s="14" t="str">
        <f t="shared" si="0"/>
        <v>The nationwide and regional (FPRE regions) indexes are not smoothed.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">
      <c r="A20" s="14" t="str">
        <f t="shared" si="0"/>
        <v>Aggregates: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">
      <c r="A21" s="14" t="str">
        <f t="shared" si="0"/>
        <v>Switzerland, FPRE regions, Cantons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">
      <c r="A22" s="14" t="str">
        <f t="shared" si="0"/>
        <v>Region:</v>
      </c>
      <c r="B22" s="18" t="s">
        <v>3962</v>
      </c>
      <c r="C22" s="18" t="s">
        <v>3991</v>
      </c>
      <c r="D22" s="17" t="s">
        <v>3992</v>
      </c>
      <c r="E22" s="17" t="s">
        <v>3962</v>
      </c>
      <c r="F22" s="2" t="s">
        <v>3993</v>
      </c>
    </row>
    <row r="23" spans="1:6" x14ac:dyDescent="0.2">
      <c r="A23" s="14" t="str">
        <f t="shared" si="0"/>
        <v>Canton:</v>
      </c>
      <c r="B23" s="18" t="s">
        <v>3994</v>
      </c>
      <c r="C23" s="18" t="s">
        <v>3995</v>
      </c>
      <c r="D23" s="17" t="s">
        <v>3996</v>
      </c>
      <c r="E23" s="17" t="s">
        <v>3995</v>
      </c>
    </row>
    <row r="24" spans="1:6" x14ac:dyDescent="0.2">
      <c r="A24" s="14" t="str">
        <f t="shared" si="0"/>
        <v>(additional aggregates are available on request).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">
      <c r="A25" s="14" t="str">
        <f t="shared" si="0"/>
        <v>Transaction volumes are used for the weighted aggregation.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">
      <c r="A26" s="14" t="str">
        <f t="shared" si="0"/>
        <v>Segments: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">
      <c r="A27" s="14" t="str">
        <f t="shared" si="0"/>
        <v xml:space="preserve"> 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">
      <c r="A28" s="14" t="str">
        <f t="shared" si="0"/>
        <v>Lower: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">
      <c r="A29" s="14" t="str">
        <f t="shared" si="0"/>
        <v>New construction, average standard, average micro-location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">
      <c r="A30" s="14" t="str">
        <f t="shared" si="0"/>
        <v>CON: 75m2 main floor area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">
      <c r="A31" s="14" t="str">
        <f t="shared" si="0"/>
        <v>SFH: semi-detached, 350m2 land surface, 650m3 SIA 416.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">
      <c r="A32" s="14" t="str">
        <f t="shared" si="0"/>
        <v>Average: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">
      <c r="A33" s="14" t="str">
        <f t="shared" si="0"/>
        <v>New construction, average standard, good micro-location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">
      <c r="A34" s="14" t="str">
        <f t="shared" si="0"/>
        <v>CON: 115m2 main floor area SIA 416.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">
      <c r="A35" s="14" t="str">
        <f t="shared" si="0"/>
        <v>SFH: detached, 500m2 land surface, 710m3 SIA 416.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">
      <c r="A36" s="14" t="str">
        <f t="shared" si="0"/>
        <v>Upper: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">
      <c r="A37" s="14" t="str">
        <f t="shared" si="0"/>
        <v>New construction, luxurious standard, best micro-location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">
      <c r="A38" s="14" t="str">
        <f t="shared" si="0"/>
        <v>CON: 180m2 main floor area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">
      <c r="A39" s="14" t="str">
        <f t="shared" si="0"/>
        <v>SFH: detached, 900m2 land surface, 1'250m3 SIA 416.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">
      <c r="A40" s="14" t="str">
        <f t="shared" si="0"/>
        <v>References: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">
      <c r="A42" s="14" t="str">
        <f t="shared" si="0"/>
        <v xml:space="preserve">Transaction price indexes for real estate: methodological overview. 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">
      <c r="A43" s="14" t="str">
        <f t="shared" si="0"/>
        <v>Literature references can be found in the appendix of the methodological overview.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">
      <c r="A44" s="14" t="str">
        <f t="shared" si="0"/>
        <v>Index overview (new construction)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">
      <c r="A45" s="14" t="str">
        <f t="shared" ref="A45:A55" si="1">IF(B$3=1,B45,IF(B$3=2,C45,IF(B$3=3,D45,IF(B$3=4,E45,B45))))</f>
        <v>Total index: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">
      <c r="A46" s="14" t="str">
        <f t="shared" si="1"/>
        <v>Condominiums (weighted aggregation of the three CON market segments)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">
      <c r="A47" s="14" t="str">
        <f t="shared" si="1"/>
        <v>Single family houses (weighted aggregation of the three SFH market segments)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">
      <c r="A48" s="14" t="str">
        <f t="shared" si="1"/>
        <v>Private properties (weighted aggregation of all market segments)</v>
      </c>
      <c r="B48" s="18" t="s">
        <v>3685</v>
      </c>
      <c r="C48" s="18" t="s">
        <v>3699</v>
      </c>
      <c r="D48" s="18" t="s">
        <v>3859</v>
      </c>
      <c r="E48" s="18" t="s">
        <v>3700</v>
      </c>
    </row>
    <row r="49" spans="1:5" x14ac:dyDescent="0.2">
      <c r="A49" s="14" t="str">
        <f t="shared" si="1"/>
        <v>Building land MFH: 8 CON, utilisation factor: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">
      <c r="A50" s="14" t="str">
        <f t="shared" si="1"/>
        <v>Annual comparison</v>
      </c>
      <c r="B50" s="18" t="s">
        <v>3939</v>
      </c>
      <c r="C50" s="18" t="s">
        <v>3949</v>
      </c>
      <c r="D50" s="18" t="s">
        <v>3952</v>
      </c>
      <c r="E50" s="18" t="s">
        <v>3947</v>
      </c>
    </row>
    <row r="51" spans="1:5" x14ac:dyDescent="0.2">
      <c r="A51" s="14" t="str">
        <f t="shared" si="1"/>
        <v>5-year comparison</v>
      </c>
      <c r="B51" s="18" t="s">
        <v>3940</v>
      </c>
      <c r="C51" s="18" t="s">
        <v>3950</v>
      </c>
      <c r="D51" s="18" t="s">
        <v>3951</v>
      </c>
      <c r="E51" s="18" t="s">
        <v>3948</v>
      </c>
    </row>
    <row r="52" spans="1:5" x14ac:dyDescent="0.2">
      <c r="A52" s="14" t="str">
        <f t="shared" si="1"/>
        <v>Key figures</v>
      </c>
      <c r="B52" s="18" t="s">
        <v>3953</v>
      </c>
      <c r="C52" s="18" t="s">
        <v>3954</v>
      </c>
      <c r="D52" s="18" t="s">
        <v>3955</v>
      </c>
      <c r="E52" s="18" t="s">
        <v>3956</v>
      </c>
    </row>
    <row r="53" spans="1:5" x14ac:dyDescent="0.2">
      <c r="A53" s="14" t="str">
        <f t="shared" si="1"/>
        <v>Index:</v>
      </c>
      <c r="B53" s="18" t="s">
        <v>3957</v>
      </c>
      <c r="C53" s="18" t="s">
        <v>3958</v>
      </c>
      <c r="D53" s="18" t="s">
        <v>3958</v>
      </c>
      <c r="E53" s="18" t="s">
        <v>3957</v>
      </c>
    </row>
    <row r="54" spans="1:5" x14ac:dyDescent="0.2">
      <c r="A54" s="14" t="str">
        <f t="shared" si="1"/>
        <v>Language:</v>
      </c>
      <c r="B54" s="36" t="s">
        <v>3938</v>
      </c>
      <c r="C54" s="36" t="s">
        <v>3959</v>
      </c>
      <c r="D54" s="36" t="s">
        <v>3960</v>
      </c>
      <c r="E54" s="36" t="s">
        <v>3961</v>
      </c>
    </row>
    <row r="55" spans="1:5" x14ac:dyDescent="0.2">
      <c r="A55" s="149" t="str">
        <f t="shared" si="1"/>
        <v>Print</v>
      </c>
      <c r="B55" s="36" t="s">
        <v>3986</v>
      </c>
      <c r="C55" s="36" t="s">
        <v>3987</v>
      </c>
      <c r="D55" s="36" t="s">
        <v>3988</v>
      </c>
      <c r="E55" s="36" t="s">
        <v>3989</v>
      </c>
    </row>
    <row r="56" spans="1:5" x14ac:dyDescent="0.2">
      <c r="D56" s="20"/>
    </row>
    <row r="57" spans="1:5" x14ac:dyDescent="0.2">
      <c r="A57" s="15" t="s">
        <v>236</v>
      </c>
      <c r="D57" s="20"/>
    </row>
    <row r="58" spans="1:5" x14ac:dyDescent="0.2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">
      <c r="A59" s="14" t="str">
        <f>IF(B$3=1,B59,IF(B$3=2,C59,IF(B$3=3,D59,IF(B$3=4,E59,B59))))</f>
        <v>Index series Switzerland (new construction)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">
      <c r="A60" s="14" t="str">
        <f t="shared" ref="A60:A75" si="2">IF(B$3=1,B60,IF(B$3=2,C60,IF(B$3=3,D60,IF(B$3=4,E60,B60))))</f>
        <v>Index series Switzerland (average 1985 = 100, annual series)</v>
      </c>
      <c r="B60" s="16" t="s">
        <v>3937</v>
      </c>
      <c r="C60" s="16" t="s">
        <v>3946</v>
      </c>
      <c r="D60" s="17" t="s">
        <v>3945</v>
      </c>
      <c r="E60" s="17" t="s">
        <v>3941</v>
      </c>
    </row>
    <row r="61" spans="1:5" x14ac:dyDescent="0.2">
      <c r="A61" s="14" t="str">
        <f t="shared" si="2"/>
        <v>Index series Switzerland (1st quarter 2000 = 100, quarterly series)</v>
      </c>
      <c r="B61" s="16" t="s">
        <v>3936</v>
      </c>
      <c r="C61" s="16" t="s">
        <v>3943</v>
      </c>
      <c r="D61" s="17" t="s">
        <v>3944</v>
      </c>
      <c r="E61" s="17" t="s">
        <v>3942</v>
      </c>
    </row>
    <row r="62" spans="1:5" x14ac:dyDescent="0.2">
      <c r="A62" s="14" t="str">
        <f t="shared" si="2"/>
        <v>Switzerland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">
      <c r="A63" s="14" t="str">
        <f t="shared" si="2"/>
        <v>Market segment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">
      <c r="A64" s="14" t="str">
        <f t="shared" si="2"/>
        <v>lower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">
      <c r="A65" s="14" t="str">
        <f t="shared" si="2"/>
        <v>average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">
      <c r="A66" s="14" t="str">
        <f t="shared" si="2"/>
        <v>upper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">
      <c r="A67" s="14" t="str">
        <f t="shared" si="2"/>
        <v>CON (low)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">
      <c r="A68" s="14" t="str">
        <f t="shared" si="2"/>
        <v>CON (av)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">
      <c r="A69" s="14" t="str">
        <f t="shared" si="2"/>
        <v>CON (up)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">
      <c r="A70" s="14" t="str">
        <f t="shared" si="2"/>
        <v>SFH (low)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">
      <c r="A71" s="14" t="str">
        <f t="shared" si="2"/>
        <v>SFH (av)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">
      <c r="A72" s="14" t="str">
        <f t="shared" si="2"/>
        <v>SFH (up)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">
      <c r="A73" s="14" t="str">
        <f t="shared" si="2"/>
        <v>CON (global)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">
      <c r="A74" s="14" t="str">
        <f t="shared" si="2"/>
        <v>SFH (global)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">
      <c r="A75" s="14" t="str">
        <f t="shared" si="2"/>
        <v>PP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">
      <c r="A76" s="14" t="str">
        <f t="shared" ref="A76:A93" si="3">IF(B$3=1,B76,IF(B$3=2,C76,IF(B$3=3,D76,IF(B$3=4,E76,B76))))</f>
        <v>CON global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">
      <c r="A77" s="14" t="str">
        <f t="shared" si="3"/>
        <v>SFH global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">
      <c r="A78" s="14" t="str">
        <f t="shared" si="3"/>
        <v>Land CON global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">
      <c r="A79" s="14" t="str">
        <f t="shared" si="3"/>
        <v>Land SFH global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">
      <c r="A80" s="14" t="str">
        <f t="shared" si="3"/>
        <v>Private properties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">
      <c r="A81" s="14" t="str">
        <f t="shared" si="3"/>
        <v>Land CON (low)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">
      <c r="A82" s="14" t="str">
        <f t="shared" si="3"/>
        <v>Land CON (av)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">
      <c r="A83" s="14" t="str">
        <f t="shared" si="3"/>
        <v>Land CON (up)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">
      <c r="A84" s="14" t="str">
        <f t="shared" si="3"/>
        <v>Land SFH (low)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">
      <c r="A85" s="14" t="str">
        <f t="shared" si="3"/>
        <v>Land SFH (av)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">
      <c r="A86" s="14" t="str">
        <f t="shared" si="3"/>
        <v>Land SFH (up)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">
      <c r="A87" s="14" t="str">
        <f t="shared" si="3"/>
        <v>Land CON (global)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">
      <c r="A88" s="14" t="str">
        <f t="shared" si="3"/>
        <v>Land SFH (global)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">
      <c r="A89" s="14" t="str">
        <f t="shared" si="3"/>
        <v>Land PP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">
      <c r="A90" s="14" t="str">
        <f t="shared" si="3"/>
        <v>Land CON global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">
      <c r="A91" s="14" t="str">
        <f t="shared" si="3"/>
        <v>Land SFH global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">
      <c r="A92" s="14" t="str">
        <f t="shared" si="3"/>
        <v>Land for private properties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">
      <c r="A93" s="14" t="str">
        <f t="shared" si="3"/>
        <v>grey/italic: not smoothed series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">
      <c r="C94" s="19"/>
      <c r="E94" s="19"/>
    </row>
    <row r="95" spans="1:5" x14ac:dyDescent="0.2">
      <c r="A95" s="15" t="s">
        <v>505</v>
      </c>
      <c r="C95" s="19"/>
      <c r="E95" s="19"/>
    </row>
    <row r="96" spans="1:5" x14ac:dyDescent="0.2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">
      <c r="A97" s="14" t="str">
        <f>IF(B$3=1,B97,IF(B$3=2,C97,IF(B$3=3,D97,IF(B$3=4,E97,B97))))</f>
        <v>Indexes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">
      <c r="A98" s="14" t="str">
        <f>IF(B$3=1,B98,IF(B$3=2,C98,IF(B$3=3,D98,IF(B$3=4,E98,B98))))</f>
        <v>(new construction)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">
      <c r="A99" s="14" t="str">
        <f>IF(B$3=1,B99,IF(B$3=2,C99,IF(B$3=3,D99,IF(B$3=4,E99,B99))))</f>
        <v>(average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">
      <c r="A100" s="14" t="str">
        <f>IF(B$3=1,B100,IF(B$3=2,C100,IF(B$3=3,D100,IF(B$3=4,E100,B100))))</f>
        <v>(1st quarter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">
      <c r="A101" s="14" t="str">
        <f>IF(B$3=1,B101,IF(B$3=2,C101,IF(B$3=3,D101,IF(B$3=4,E101,B101))))</f>
        <v>FPRE regions</v>
      </c>
      <c r="B101" s="16" t="s">
        <v>506</v>
      </c>
      <c r="C101" s="16" t="s">
        <v>507</v>
      </c>
      <c r="D101" s="17" t="s">
        <v>3922</v>
      </c>
      <c r="E101" s="17" t="s">
        <v>558</v>
      </c>
    </row>
    <row r="104" spans="1:5" x14ac:dyDescent="0.2">
      <c r="A104" s="14" t="str">
        <f t="shared" ref="A104:A110" si="4">IF(B$3=1,B104,IF(B$3=2,C104,IF(B$3=3,D104,IF(B$3=4,E104,B104))))</f>
        <v>CON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">
      <c r="A105" s="14" t="str">
        <f t="shared" si="4"/>
        <v>SFH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">
      <c r="A106" s="14" t="str">
        <f t="shared" si="4"/>
        <v>(low)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">
      <c r="A107" s="14" t="str">
        <f t="shared" si="4"/>
        <v>(av)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">
      <c r="A108" s="14" t="str">
        <f t="shared" si="4"/>
        <v>(up)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">
      <c r="A109" s="14" t="str">
        <f t="shared" si="4"/>
        <v>Smoothed series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">
      <c r="A110" s="14" t="str">
        <f t="shared" si="4"/>
        <v>ss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">
      <c r="A111" s="14" t="str">
        <f t="shared" ref="A111:A118" si="5">IF(B$3=1,B111,IF(B$3=2,C111,IF(B$3=3,D111,IF(B$3=4,E111,B111))))</f>
        <v>Not smoothed series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">
      <c r="A112" s="14" t="str">
        <f t="shared" si="5"/>
        <v>Smoothing: gliding and centred mean during three quarters. The most actual data point is provisional.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">
      <c r="A114" s="14" t="str">
        <f t="shared" si="5"/>
        <v>*Comparison with the previous quarter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">
      <c r="A116" s="14" t="str">
        <f t="shared" si="5"/>
        <v>**Comparison with the prior-year quarter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">
      <c r="A117" s="14" t="str">
        <f t="shared" si="5"/>
        <v>The annual series from 1985 can be found in the lower part of this page.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">
      <c r="A118" s="14" t="str">
        <f t="shared" si="5"/>
        <v>by segment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">
      <c r="C119" s="19"/>
      <c r="E119" s="19"/>
    </row>
    <row r="120" spans="1:5" x14ac:dyDescent="0.2">
      <c r="C120" s="19"/>
      <c r="E120" s="19"/>
    </row>
    <row r="121" spans="1:5" x14ac:dyDescent="0.2">
      <c r="A121" s="14" t="str">
        <f>IF(B$3=1,B121,IF(B$3=2,C121,IF(B$3=3,D121,IF(B$3=4,E121,B121))))</f>
        <v>Revised indexes, revision of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">
      <c r="A122" s="14" t="str">
        <f t="shared" ref="A122:A127" si="6">IF(B$3=1,B122,IF(B$3=2,C122,IF(B$3=3,D122,IF(B$3=4,E122,B122))))</f>
        <v>1 year</v>
      </c>
      <c r="B122" s="18" t="s">
        <v>3872</v>
      </c>
      <c r="C122" s="18" t="s">
        <v>3873</v>
      </c>
      <c r="D122" s="18" t="s">
        <v>3874</v>
      </c>
      <c r="E122" s="18" t="s">
        <v>3875</v>
      </c>
    </row>
    <row r="123" spans="1:5" x14ac:dyDescent="0.2">
      <c r="A123" s="14" t="str">
        <f t="shared" si="6"/>
        <v>3 years</v>
      </c>
      <c r="B123" s="18" t="s">
        <v>3876</v>
      </c>
      <c r="C123" s="18" t="s">
        <v>3877</v>
      </c>
      <c r="D123" s="18" t="s">
        <v>3878</v>
      </c>
      <c r="E123" s="18" t="s">
        <v>3879</v>
      </c>
    </row>
    <row r="124" spans="1:5" x14ac:dyDescent="0.2">
      <c r="A124" s="14" t="str">
        <f t="shared" si="6"/>
        <v>5 years</v>
      </c>
      <c r="B124" s="18" t="s">
        <v>3880</v>
      </c>
      <c r="C124" s="18" t="s">
        <v>3881</v>
      </c>
      <c r="D124" s="18" t="s">
        <v>3882</v>
      </c>
      <c r="E124" s="18" t="s">
        <v>3883</v>
      </c>
    </row>
    <row r="125" spans="1:5" x14ac:dyDescent="0.2">
      <c r="A125" s="14" t="str">
        <f t="shared" si="6"/>
        <v>MS regions</v>
      </c>
      <c r="B125" s="18" t="s">
        <v>3654</v>
      </c>
      <c r="C125" s="18" t="s">
        <v>3909</v>
      </c>
      <c r="D125" s="18" t="s">
        <v>3910</v>
      </c>
      <c r="E125" s="18" t="s">
        <v>3911</v>
      </c>
    </row>
    <row r="126" spans="1:5" x14ac:dyDescent="0.2">
      <c r="A126" s="14" t="str">
        <f t="shared" si="6"/>
        <v>Growth rate of short and long duration</v>
      </c>
      <c r="B126" s="18" t="s">
        <v>3912</v>
      </c>
      <c r="C126" s="18" t="s">
        <v>3913</v>
      </c>
      <c r="D126" s="18" t="s">
        <v>3914</v>
      </c>
      <c r="E126" s="18" t="s">
        <v>3915</v>
      </c>
    </row>
    <row r="127" spans="1:5" x14ac:dyDescent="0.2">
      <c r="A127" s="14" t="str">
        <f t="shared" si="6"/>
        <v>Cantons</v>
      </c>
      <c r="B127" s="18" t="s">
        <v>219</v>
      </c>
      <c r="C127" s="18" t="s">
        <v>3916</v>
      </c>
      <c r="D127" s="18" t="s">
        <v>3917</v>
      </c>
      <c r="E127" s="18" t="s">
        <v>3916</v>
      </c>
    </row>
    <row r="128" spans="1:5" x14ac:dyDescent="0.2">
      <c r="A128" s="14" t="str">
        <f t="shared" ref="A128:A138" si="7">IF(B$3=1,B128,IF(B$3=2,C128,IF(B$3=3,D128,IF(B$3=4,E128,B128))))</f>
        <v>Growth rate</v>
      </c>
      <c r="B128" s="18" t="s">
        <v>3918</v>
      </c>
      <c r="C128" s="18" t="s">
        <v>3919</v>
      </c>
      <c r="D128" s="18" t="s">
        <v>3920</v>
      </c>
      <c r="E128" s="18" t="s">
        <v>3921</v>
      </c>
    </row>
    <row r="129" spans="1:5" x14ac:dyDescent="0.2">
      <c r="A129" s="14" t="str">
        <f t="shared" si="7"/>
        <v>SFH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">
      <c r="A130" s="14" t="str">
        <f t="shared" si="7"/>
        <v>CON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">
      <c r="A131" s="14" t="str">
        <f t="shared" si="7"/>
        <v>Land SFH</v>
      </c>
      <c r="B131" s="18" t="s">
        <v>3849</v>
      </c>
      <c r="C131" s="18" t="s">
        <v>3850</v>
      </c>
      <c r="D131" s="18" t="s">
        <v>3851</v>
      </c>
      <c r="E131" s="18" t="s">
        <v>3852</v>
      </c>
    </row>
    <row r="132" spans="1:5" x14ac:dyDescent="0.2">
      <c r="A132" s="14" t="str">
        <f t="shared" si="7"/>
        <v>Land CON</v>
      </c>
      <c r="B132" s="18" t="s">
        <v>3853</v>
      </c>
      <c r="C132" s="18" t="s">
        <v>3854</v>
      </c>
      <c r="D132" s="18" t="s">
        <v>3855</v>
      </c>
      <c r="E132" s="18" t="s">
        <v>3856</v>
      </c>
    </row>
    <row r="133" spans="1:5" x14ac:dyDescent="0.2">
      <c r="A133" s="14" t="str">
        <f t="shared" si="7"/>
        <v>lower market segment</v>
      </c>
      <c r="B133" s="18" t="s">
        <v>3860</v>
      </c>
      <c r="C133" s="18" t="s">
        <v>3863</v>
      </c>
      <c r="D133" s="18" t="s">
        <v>3866</v>
      </c>
      <c r="E133" s="18" t="s">
        <v>3869</v>
      </c>
    </row>
    <row r="134" spans="1:5" x14ac:dyDescent="0.2">
      <c r="A134" s="14" t="str">
        <f t="shared" si="7"/>
        <v>average market segment</v>
      </c>
      <c r="B134" s="18" t="s">
        <v>3861</v>
      </c>
      <c r="C134" s="18" t="s">
        <v>3864</v>
      </c>
      <c r="D134" s="18" t="s">
        <v>3867</v>
      </c>
      <c r="E134" s="18" t="s">
        <v>3870</v>
      </c>
    </row>
    <row r="135" spans="1:5" x14ac:dyDescent="0.2">
      <c r="A135" s="14" t="str">
        <f t="shared" si="7"/>
        <v>upper market segment</v>
      </c>
      <c r="B135" s="18" t="s">
        <v>3862</v>
      </c>
      <c r="C135" s="18" t="s">
        <v>3865</v>
      </c>
      <c r="D135" s="18" t="s">
        <v>3868</v>
      </c>
      <c r="E135" s="18" t="s">
        <v>3871</v>
      </c>
    </row>
    <row r="136" spans="1:5" x14ac:dyDescent="0.2">
      <c r="A136" s="14">
        <f t="shared" si="7"/>
        <v>0</v>
      </c>
      <c r="B136" s="18" t="s">
        <v>3848</v>
      </c>
      <c r="C136" s="18" t="s">
        <v>3857</v>
      </c>
      <c r="D136" s="18" t="s">
        <v>3858</v>
      </c>
      <c r="E136" s="18"/>
    </row>
    <row r="137" spans="1:5" x14ac:dyDescent="0.2">
      <c r="A137" s="14" t="str">
        <f t="shared" si="7"/>
        <v>4th quarter 2018</v>
      </c>
      <c r="B137" s="18" t="s">
        <v>3929</v>
      </c>
      <c r="C137" s="18" t="s">
        <v>3930</v>
      </c>
      <c r="D137" s="17" t="s">
        <v>3931</v>
      </c>
      <c r="E137" s="18" t="s">
        <v>3932</v>
      </c>
    </row>
    <row r="138" spans="1:5" x14ac:dyDescent="0.2">
      <c r="A138" s="14" t="str">
        <f t="shared" si="7"/>
        <v>Rates of change</v>
      </c>
      <c r="B138" s="18" t="s">
        <v>3997</v>
      </c>
      <c r="C138" s="189" t="s">
        <v>3998</v>
      </c>
      <c r="D138" s="189" t="s">
        <v>3999</v>
      </c>
      <c r="E138" s="189" t="s">
        <v>4000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Benito Rutishauser</cp:lastModifiedBy>
  <cp:lastPrinted>2020-07-09T14:28:16Z</cp:lastPrinted>
  <dcterms:created xsi:type="dcterms:W3CDTF">2006-10-30T16:36:00Z</dcterms:created>
  <dcterms:modified xsi:type="dcterms:W3CDTF">2021-10-07T15:00:44Z</dcterms:modified>
</cp:coreProperties>
</file>